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'TDSheet'!$A$6:$R$65</definedName>
  </definedNames>
  <calcPr fullCalcOnLoad="1" refMode="R1C1"/>
</workbook>
</file>

<file path=xl/sharedStrings.xml><?xml version="1.0" encoding="utf-8"?>
<sst xmlns="http://schemas.openxmlformats.org/spreadsheetml/2006/main" count="215" uniqueCount="136">
  <si>
    <t xml:space="preserve">       Цены и наличие при заказе на складе в г. Артем: 20.04.2024 5:31:55</t>
  </si>
  <si>
    <t xml:space="preserve">Не допустимо изменять структуру, форматы и содержимое этой книги, за исключением внесения данных в </t>
  </si>
  <si>
    <t>Скидки, %:</t>
  </si>
  <si>
    <t>столбец «Заказ». В случае нарушения этого требования время обработки Вашей заявки значительно увеличится.</t>
  </si>
  <si>
    <t>за объем</t>
  </si>
  <si>
    <t>Внимание! При загрузке заказываемое количество будет выравнено по кратности в большую сторону.</t>
  </si>
  <si>
    <t>за самовывоз</t>
  </si>
  <si>
    <t>Стоимость куба:</t>
  </si>
  <si>
    <t>ИТОГО:</t>
  </si>
  <si>
    <t>Артикул</t>
  </si>
  <si>
    <t>Наименование</t>
  </si>
  <si>
    <t>Заказ</t>
  </si>
  <si>
    <t>Наличие</t>
  </si>
  <si>
    <t>Некратн. наличие</t>
  </si>
  <si>
    <t>Кратность</t>
  </si>
  <si>
    <t>Тр. упаковка</t>
  </si>
  <si>
    <t>Баз. цена</t>
  </si>
  <si>
    <t>Дешевле, чем в Москве на %</t>
  </si>
  <si>
    <t>Цена</t>
  </si>
  <si>
    <t>МРЦ</t>
  </si>
  <si>
    <t>Сумма</t>
  </si>
  <si>
    <t>Вес баз. ед.</t>
  </si>
  <si>
    <t>Объем баз. ед. (погрузочный)</t>
  </si>
  <si>
    <t>Вес</t>
  </si>
  <si>
    <t>Объем</t>
  </si>
  <si>
    <t>Применять осн. скидку</t>
  </si>
  <si>
    <t>Ед. изм.</t>
  </si>
  <si>
    <t>Товары TDM</t>
  </si>
  <si>
    <t>01-1 Кабельно-проводниковая продукция</t>
  </si>
  <si>
    <t>01.07.01 Кабели витая пара</t>
  </si>
  <si>
    <t>SQ0107-0102</t>
  </si>
  <si>
    <t>Кабель витая пара F/UTP Cat 5e 4х2х24AWG (305м)  solid, ПВХ, серый TDM</t>
  </si>
  <si>
    <t>нет</t>
  </si>
  <si>
    <t>ед. упак (305м)</t>
  </si>
  <si>
    <t>SQ0107-0107</t>
  </si>
  <si>
    <t>Кабель витая пара U/UTP Cat 5e 4х2х24AWG (305м) solid, PE для наружн. прокл., чёрный, трос 1,2мм TDM</t>
  </si>
  <si>
    <t>01.17.01 Кабели ВВГ</t>
  </si>
  <si>
    <t>01.17.01.01 Кабели ВВГ по 5м</t>
  </si>
  <si>
    <t>SQ0117-0010</t>
  </si>
  <si>
    <t>Кабель ВВГ-П нг(А)-LS 2х2,5 ок(N)-0,66 ГОСТ (5м) TDM</t>
  </si>
  <si>
    <t>м</t>
  </si>
  <si>
    <t>01.17.01.05 Кабели ВВГ по 50м</t>
  </si>
  <si>
    <t>SQ0117-0058</t>
  </si>
  <si>
    <t>Кабель ВВГ-П нг(А)-LS 2х2,5 ок(N)-0,66 ГОСТ (50м) TDM</t>
  </si>
  <si>
    <t>01.17.01.07 Кабели ВВГ по 100м</t>
  </si>
  <si>
    <t>SQ0117-0074</t>
  </si>
  <si>
    <t>Кабель ВВГ-П нг(А)-LS 2х2,5 ок(N)-0,66 ГОСТ (100м) TDM</t>
  </si>
  <si>
    <t>SQ0117-0189</t>
  </si>
  <si>
    <t>Кабель ВВГнг(А)-FRLS 2х1,5 ок(N)-0,66 ГОСТ (100м) TDM</t>
  </si>
  <si>
    <t>SQ0117-0192</t>
  </si>
  <si>
    <t>Кабель ВВГнг(А)-FRLS 3х2,5 ок(N, PE)-0,66 ГОСТ (100м) TDM</t>
  </si>
  <si>
    <t>SQ0117-0201</t>
  </si>
  <si>
    <t>Кабель ВВГнг(А)-LS 3х2,5 ок(N, PE)-0,66 ГОСТ (100м) TDM</t>
  </si>
  <si>
    <t>01.17.01.08 Кабели ВВГ по 200м</t>
  </si>
  <si>
    <t>SQ0117-0450</t>
  </si>
  <si>
    <t>Кабель ВВГ-П нг(А)-LS 2х2,5 ок(N)-0,66 ГОСТ (200м) TDM</t>
  </si>
  <si>
    <t>01.18.01 Провода ПВС</t>
  </si>
  <si>
    <t>01.18.01.03 Провода ПВС по 20м</t>
  </si>
  <si>
    <t>SQ0118-0021</t>
  </si>
  <si>
    <t>Провод ПВС 3х0,75 ГОСТ (20м), белый TDM</t>
  </si>
  <si>
    <t>01.26 Провода бытовые ПУСП (ПУНП), ПУГСП (ПУГНП) Народные</t>
  </si>
  <si>
    <t>01.26.10 Провода бытовые ПУГСП (ПУГНП) Народные по 20м</t>
  </si>
  <si>
    <t>SQ0126-0219</t>
  </si>
  <si>
    <t>Провод ПУГСП 2х1,5 (20м), белый Народный</t>
  </si>
  <si>
    <t>28-1 Ретро проводка</t>
  </si>
  <si>
    <t>28.01.01 Ретро провод</t>
  </si>
  <si>
    <t>28.01.01 Ретро провод бухты 20 метров</t>
  </si>
  <si>
    <t>SQ2801-0211</t>
  </si>
  <si>
    <t>Ретро провод "Эко" 2х1,5 витой ГОСТ бежевый (20м) TDM</t>
  </si>
  <si>
    <t>SQ2801-0201</t>
  </si>
  <si>
    <t>Ретро провод "Эко" 2х1,5 витой ГОСТ белый (20м) TDM</t>
  </si>
  <si>
    <t>SQ2801-0221</t>
  </si>
  <si>
    <t>Ретро провод "Эко" 2х1,5 витой ГОСТ коричневый (20м) TDM</t>
  </si>
  <si>
    <t>SQ2801-0231</t>
  </si>
  <si>
    <t>Ретро провод "Эко" 2х1,5 витой ГОСТ черный (20м) TDM</t>
  </si>
  <si>
    <t>SQ2801-0212</t>
  </si>
  <si>
    <t>Ретро провод "Эко" 2х2,5 витой ГОСТ бежевый (20м) TDM</t>
  </si>
  <si>
    <t>SQ2801-0202</t>
  </si>
  <si>
    <t>Ретро провод "Эко" 2х2,5 витой ГОСТ белый (20м) TDM</t>
  </si>
  <si>
    <t>SQ2801-0222</t>
  </si>
  <si>
    <t>Ретро провод "Эко" 2х2,5 витой ГОСТ коричневый (20м) TDM</t>
  </si>
  <si>
    <t>SQ2801-0232</t>
  </si>
  <si>
    <t>Ретро провод "Эко" 2х2,5 витой ГОСТ черный (20м) TDM</t>
  </si>
  <si>
    <t>SQ2801-0213</t>
  </si>
  <si>
    <t>Ретро провод "Эко" 3х1,5 витой ГОСТ бежевый (20м) TDM</t>
  </si>
  <si>
    <t>SQ2801-0203</t>
  </si>
  <si>
    <t>Ретро провод "Эко" 3х1,5 витой ГОСТ белый (20м) TDM</t>
  </si>
  <si>
    <t>SQ2801-0223</t>
  </si>
  <si>
    <t>Ретро провод "Эко" 3х1,5 витой ГОСТ коричневый (20м) TDM</t>
  </si>
  <si>
    <t>SQ2801-0233</t>
  </si>
  <si>
    <t>Ретро провод "Эко" 3х1,5 витой ГОСТ черный (20м) TDM</t>
  </si>
  <si>
    <t>SQ2801-0214</t>
  </si>
  <si>
    <t>Ретро провод "Эко" 3х2,5 витой ГОСТ бежевый (20м) TDM</t>
  </si>
  <si>
    <t>SQ2801-0204</t>
  </si>
  <si>
    <t>Ретро провод "Эко" 3х2,5 витой ГОСТ белый (20м) TDM</t>
  </si>
  <si>
    <t>SQ2801-0224</t>
  </si>
  <si>
    <t>Ретро провод "Эко" 3х2,5 витой ГОСТ коричневый (20м) TDM</t>
  </si>
  <si>
    <t>SQ2801-0234</t>
  </si>
  <si>
    <t>Ретро провод "Эко" 3х2,5 витой ГОСТ черный (20м) TDM</t>
  </si>
  <si>
    <t>28.01.01 Ретро провод бухты 50 метров</t>
  </si>
  <si>
    <t>SQ2801-0111</t>
  </si>
  <si>
    <t>Ретро провод "Эко" 2х1,5 витой ГОСТ бежевый (50м) TDM</t>
  </si>
  <si>
    <t>SQ2801-0101</t>
  </si>
  <si>
    <t>Ретро провод "Эко" 2х1,5 витой ГОСТ белый (50м) TDM</t>
  </si>
  <si>
    <t>SQ2801-0121</t>
  </si>
  <si>
    <t>Ретро провод "Эко" 2х1,5 витой ГОСТ коричневый (50м) TDM</t>
  </si>
  <si>
    <t>SQ2801-0102</t>
  </si>
  <si>
    <t>Ретро провод "Эко" 2х2,5 витой ГОСТ белый (50м) TDM</t>
  </si>
  <si>
    <t>SQ2801-0132</t>
  </si>
  <si>
    <t>Ретро провод "Эко" 2х2,5 витой ГОСТ черный (50м) TDM</t>
  </si>
  <si>
    <t>SQ2801-0113</t>
  </si>
  <si>
    <t>Ретро провод "Эко" 3х1,5 витой ГОСТ бежевый (50м) TDM</t>
  </si>
  <si>
    <t>SQ2801-0133</t>
  </si>
  <si>
    <t>Ретро провод "Эко" 3х1,5 витой ГОСТ черный (50м) TDM</t>
  </si>
  <si>
    <t>SQ2801-0104</t>
  </si>
  <si>
    <t>Ретро провод "Эко" 3х2,5 витой ГОСТ белый (50м) TDM</t>
  </si>
  <si>
    <t>SQ2801-0134</t>
  </si>
  <si>
    <t>Ретро провод "Эко" 3х2,5 витой ГОСТ черный (50м) TDM</t>
  </si>
  <si>
    <t>Товары серии "Народная"</t>
  </si>
  <si>
    <t>01.07.02 Кабели витая пара народные</t>
  </si>
  <si>
    <t>SQ0107-0113</t>
  </si>
  <si>
    <t xml:space="preserve">Кабель витая пара народный U/UTP Cat 5e 4х2х24AWG CCA (25м) PVC, серый </t>
  </si>
  <si>
    <t>ед. упак (25м)</t>
  </si>
  <si>
    <t>SQ0107-0114</t>
  </si>
  <si>
    <t>Кабель витая пара народный U/UTP Cat 5e 4х2х24AWG CCA (50м) PVC, серый</t>
  </si>
  <si>
    <t>ед. упак (50м)</t>
  </si>
  <si>
    <t>Цветовые обозначения в документе:</t>
  </si>
  <si>
    <t>SQ9999-9999</t>
  </si>
  <si>
    <t>Синий цвет наименования – позиция в наличии</t>
  </si>
  <si>
    <t>Красный цвет наименования – для позиции действует доп. скидка при отгрузке в Рыбинске</t>
  </si>
  <si>
    <t>Фиолетовый цвет наименования – для позиции действует распродажа</t>
  </si>
  <si>
    <t>Зеленый цвет наименования – позиция ожидается на указанную дату</t>
  </si>
  <si>
    <t>Желтый фон наименования – расчётная дата поступления</t>
  </si>
  <si>
    <t xml:space="preserve">Оранжевый артикул – новинки </t>
  </si>
  <si>
    <t xml:space="preserve">Зеленый фон артикула – для позиции имеются остатки некратных упаковок </t>
  </si>
  <si>
    <t>Черный цвет наименования – позиции нет в остатках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</si>
</sst>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.00"/>
    <numFmt numFmtId="165" formatCode="0.000000"/>
    <numFmt numFmtId="166" formatCode="#,##0.000"/>
  </numFmts>
  <fonts count="55"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color indexed="29"/>
      <name val="Arial"/>
      <family val="2"/>
    </font>
    <font>
      <sz val="8"/>
      <color indexed="29"/>
      <name val="Arial Narrow"/>
      <family val="2"/>
    </font>
    <font>
      <sz val="8"/>
      <color indexed="31"/>
      <name val="Arial Narrow"/>
      <family val="2"/>
    </font>
    <font>
      <b/>
      <sz val="9"/>
      <name val="Arial"/>
      <family val="2"/>
    </font>
    <font>
      <sz val="9"/>
      <color indexed="29"/>
      <name val="Arial"/>
      <family val="2"/>
    </font>
    <font>
      <sz val="9"/>
      <name val="Arial"/>
      <family val="2"/>
    </font>
    <font>
      <sz val="9"/>
      <color indexed="31"/>
      <name val="Arial"/>
      <family val="2"/>
    </font>
    <font>
      <sz val="9"/>
      <color indexed="55"/>
      <name val="Arial"/>
      <family val="2"/>
    </font>
    <font>
      <sz val="9"/>
      <color indexed="17"/>
      <name val="Arial"/>
      <family val="2"/>
    </font>
    <font>
      <sz val="9"/>
      <color indexed="53"/>
      <name val="Arial"/>
      <family val="2"/>
    </font>
    <font>
      <sz val="9"/>
      <color indexed="6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76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right" vertical="top" wrapText="1"/>
    </xf>
    <xf numFmtId="0" fontId="7" fillId="33" borderId="10" xfId="0" applyNumberFormat="1" applyFont="1" applyFill="1" applyBorder="1" applyAlignment="1">
      <alignment horizontal="center" vertical="top" wrapText="1"/>
    </xf>
    <xf numFmtId="0" fontId="7" fillId="33" borderId="0" xfId="0" applyNumberFormat="1" applyFont="1" applyFill="1" applyAlignment="1">
      <alignment horizontal="left" wrapText="1"/>
    </xf>
    <xf numFmtId="0" fontId="8" fillId="34" borderId="10" xfId="0" applyNumberFormat="1" applyFont="1" applyFill="1" applyBorder="1" applyAlignment="1">
      <alignment horizontal="left" vertical="top" wrapText="1"/>
    </xf>
    <xf numFmtId="0" fontId="8" fillId="34" borderId="10" xfId="0" applyNumberFormat="1" applyFont="1" applyFill="1" applyBorder="1" applyAlignment="1">
      <alignment horizontal="right" vertical="top" wrapText="1"/>
    </xf>
    <xf numFmtId="0" fontId="8" fillId="34" borderId="10" xfId="0" applyNumberFormat="1" applyFont="1" applyFill="1" applyBorder="1" applyAlignment="1">
      <alignment horizontal="center" vertical="top" wrapText="1"/>
    </xf>
    <xf numFmtId="0" fontId="8" fillId="34" borderId="0" xfId="0" applyNumberFormat="1" applyFont="1" applyFill="1" applyAlignment="1">
      <alignment horizontal="left" wrapText="1"/>
    </xf>
    <xf numFmtId="0" fontId="8" fillId="35" borderId="10" xfId="0" applyNumberFormat="1" applyFont="1" applyFill="1" applyBorder="1" applyAlignment="1">
      <alignment horizontal="left" vertical="top" wrapText="1"/>
    </xf>
    <xf numFmtId="0" fontId="8" fillId="35" borderId="10" xfId="0" applyNumberFormat="1" applyFont="1" applyFill="1" applyBorder="1" applyAlignment="1">
      <alignment horizontal="right" vertical="top" wrapText="1"/>
    </xf>
    <xf numFmtId="0" fontId="8" fillId="35" borderId="10" xfId="0" applyNumberFormat="1" applyFont="1" applyFill="1" applyBorder="1" applyAlignment="1">
      <alignment horizontal="center" vertical="top" wrapText="1"/>
    </xf>
    <xf numFmtId="0" fontId="8" fillId="35" borderId="0" xfId="0" applyNumberFormat="1" applyFont="1" applyFill="1" applyAlignment="1">
      <alignment horizontal="left" wrapText="1"/>
    </xf>
    <xf numFmtId="0" fontId="9" fillId="0" borderId="10" xfId="0" applyNumberFormat="1" applyFont="1" applyBorder="1" applyAlignment="1">
      <alignment horizontal="left" vertical="top" wrapText="1"/>
    </xf>
    <xf numFmtId="0" fontId="10" fillId="0" borderId="10" xfId="0" applyNumberFormat="1" applyFont="1" applyBorder="1" applyAlignment="1">
      <alignment horizontal="left" vertical="top" wrapText="1"/>
    </xf>
    <xf numFmtId="1" fontId="9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 wrapText="1"/>
    </xf>
    <xf numFmtId="2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right" vertical="top" wrapText="1"/>
    </xf>
    <xf numFmtId="165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right" wrapText="1"/>
    </xf>
    <xf numFmtId="0" fontId="8" fillId="36" borderId="10" xfId="0" applyNumberFormat="1" applyFont="1" applyFill="1" applyBorder="1" applyAlignment="1">
      <alignment horizontal="left" vertical="top" wrapText="1"/>
    </xf>
    <xf numFmtId="0" fontId="8" fillId="36" borderId="10" xfId="0" applyNumberFormat="1" applyFont="1" applyFill="1" applyBorder="1" applyAlignment="1">
      <alignment horizontal="right" vertical="top" wrapText="1"/>
    </xf>
    <xf numFmtId="0" fontId="8" fillId="36" borderId="10" xfId="0" applyNumberFormat="1" applyFont="1" applyFill="1" applyBorder="1" applyAlignment="1">
      <alignment horizontal="center" vertical="top" wrapText="1"/>
    </xf>
    <xf numFmtId="0" fontId="8" fillId="36" borderId="0" xfId="0" applyNumberFormat="1" applyFont="1" applyFill="1" applyAlignment="1">
      <alignment horizontal="left" wrapText="1"/>
    </xf>
    <xf numFmtId="0" fontId="11" fillId="0" borderId="10" xfId="0" applyNumberFormat="1" applyFont="1" applyBorder="1" applyAlignment="1">
      <alignment horizontal="left" vertical="top" wrapText="1"/>
    </xf>
    <xf numFmtId="3" fontId="9" fillId="0" borderId="10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7" fillId="37" borderId="11" xfId="0" applyNumberFormat="1" applyFont="1" applyFill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3" fillId="38" borderId="10" xfId="0" applyNumberFormat="1" applyFont="1" applyFill="1" applyBorder="1" applyAlignment="1">
      <alignment horizontal="left"/>
    </xf>
    <xf numFmtId="0" fontId="14" fillId="0" borderId="11" xfId="0" applyFont="1" applyBorder="1" applyAlignment="1">
      <alignment horizontal="left"/>
    </xf>
    <xf numFmtId="4" fontId="7" fillId="33" borderId="10" xfId="0" applyNumberFormat="1" applyFont="1" applyFill="1" applyBorder="1" applyAlignment="1">
      <alignment horizontal="right" vertical="top" wrapText="1"/>
    </xf>
    <xf numFmtId="4" fontId="8" fillId="34" borderId="10" xfId="0" applyNumberFormat="1" applyFont="1" applyFill="1" applyBorder="1" applyAlignment="1">
      <alignment horizontal="right" vertical="top" wrapText="1"/>
    </xf>
    <xf numFmtId="4" fontId="8" fillId="35" borderId="10" xfId="0" applyNumberFormat="1" applyFont="1" applyFill="1" applyBorder="1" applyAlignment="1">
      <alignment horizontal="right" vertical="top" wrapText="1"/>
    </xf>
    <xf numFmtId="4" fontId="8" fillId="36" borderId="10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horizontal="left"/>
    </xf>
    <xf numFmtId="166" fontId="7" fillId="33" borderId="10" xfId="0" applyNumberFormat="1" applyFont="1" applyFill="1" applyBorder="1" applyAlignment="1">
      <alignment horizontal="right" vertical="top" wrapText="1"/>
    </xf>
    <xf numFmtId="166" fontId="8" fillId="34" borderId="10" xfId="0" applyNumberFormat="1" applyFont="1" applyFill="1" applyBorder="1" applyAlignment="1">
      <alignment horizontal="right" vertical="top" wrapText="1"/>
    </xf>
    <xf numFmtId="166" fontId="8" fillId="35" borderId="10" xfId="0" applyNumberFormat="1" applyFont="1" applyFill="1" applyBorder="1" applyAlignment="1">
      <alignment horizontal="right" vertical="top" wrapText="1"/>
    </xf>
    <xf numFmtId="166" fontId="0" fillId="0" borderId="10" xfId="0" applyNumberFormat="1" applyFont="1" applyBorder="1" applyAlignment="1">
      <alignment horizontal="right" vertical="top" wrapText="1"/>
    </xf>
    <xf numFmtId="166" fontId="8" fillId="36" borderId="10" xfId="0" applyNumberFormat="1" applyFont="1" applyFill="1" applyBorder="1" applyAlignment="1">
      <alignment horizontal="right" vertical="top" wrapText="1"/>
    </xf>
    <xf numFmtId="166" fontId="0" fillId="0" borderId="0" xfId="0" applyNumberFormat="1" applyAlignment="1">
      <alignment horizontal="left"/>
    </xf>
    <xf numFmtId="166" fontId="0" fillId="0" borderId="0" xfId="0" applyNumberFormat="1" applyAlignment="1">
      <alignment horizontal="left" wrapText="1"/>
    </xf>
    <xf numFmtId="1" fontId="2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left"/>
      <protection locked="0"/>
    </xf>
    <xf numFmtId="1" fontId="5" fillId="39" borderId="10" xfId="0" applyNumberFormat="1" applyFont="1" applyFill="1" applyBorder="1" applyAlignment="1" applyProtection="1">
      <alignment horizontal="left"/>
      <protection locked="0"/>
    </xf>
    <xf numFmtId="1" fontId="7" fillId="33" borderId="10" xfId="0" applyNumberFormat="1" applyFont="1" applyFill="1" applyBorder="1" applyAlignment="1" applyProtection="1">
      <alignment horizontal="left" vertical="top" wrapText="1"/>
      <protection locked="0"/>
    </xf>
    <xf numFmtId="1" fontId="8" fillId="34" borderId="10" xfId="0" applyNumberFormat="1" applyFont="1" applyFill="1" applyBorder="1" applyAlignment="1" applyProtection="1">
      <alignment horizontal="left" vertical="top" wrapText="1"/>
      <protection locked="0"/>
    </xf>
    <xf numFmtId="1" fontId="8" fillId="35" borderId="10" xfId="0" applyNumberFormat="1" applyFont="1" applyFill="1" applyBorder="1" applyAlignment="1" applyProtection="1">
      <alignment horizontal="left" vertical="top" wrapText="1"/>
      <protection locked="0"/>
    </xf>
    <xf numFmtId="1" fontId="9" fillId="0" borderId="10" xfId="0" applyNumberFormat="1" applyFont="1" applyBorder="1" applyAlignment="1" applyProtection="1">
      <alignment horizontal="left" vertical="top" wrapText="1"/>
      <protection locked="0"/>
    </xf>
    <xf numFmtId="1" fontId="8" fillId="36" borderId="10" xfId="0" applyNumberFormat="1" applyFont="1" applyFill="1" applyBorder="1" applyAlignment="1" applyProtection="1">
      <alignment horizontal="left" vertical="top" wrapText="1"/>
      <protection locked="0"/>
    </xf>
    <xf numFmtId="1" fontId="5" fillId="0" borderId="12" xfId="0" applyNumberFormat="1" applyFont="1" applyBorder="1" applyAlignment="1" applyProtection="1">
      <alignment horizontal="left"/>
      <protection locked="0"/>
    </xf>
    <xf numFmtId="1" fontId="5" fillId="37" borderId="12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0070C0"/>
      <rgbColor rgb="00E6E6E6"/>
      <rgbColor rgb="00FF0F5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6227B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7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33203125" defaultRowHeight="11.25" outlineLevelRow="4"/>
  <cols>
    <col min="1" max="1" width="13.66015625" style="0" customWidth="1"/>
    <col min="2" max="2" width="77.5" style="0" customWidth="1"/>
    <col min="3" max="3" width="9.83203125" style="66" customWidth="1"/>
    <col min="4" max="5" width="10.33203125" style="0" customWidth="1"/>
    <col min="6" max="7" width="7.33203125" style="0" customWidth="1"/>
    <col min="8" max="8" width="11.5" style="0" customWidth="1"/>
    <col min="9" max="9" width="13.66015625" style="0" customWidth="1"/>
    <col min="10" max="11" width="10" style="0" customWidth="1"/>
    <col min="12" max="12" width="13.83203125" style="0" customWidth="1"/>
    <col min="13" max="13" width="14.33203125" style="0" hidden="1" customWidth="1"/>
    <col min="14" max="14" width="17.83203125" style="0" hidden="1" customWidth="1"/>
    <col min="15" max="15" width="10.5" style="0" customWidth="1"/>
    <col min="16" max="16" width="10.66015625" style="0" customWidth="1"/>
    <col min="17" max="17" width="10.66015625" style="0" hidden="1" customWidth="1"/>
    <col min="18" max="18" width="13.66015625" style="0" customWidth="1"/>
    <col min="19" max="19" width="10.33203125" style="0" hidden="1" customWidth="1"/>
    <col min="20" max="20" width="10.66015625" style="0" hidden="1" customWidth="1"/>
    <col min="21" max="16384" width="10.66015625" style="0" customWidth="1"/>
  </cols>
  <sheetData>
    <row r="1" spans="1:3" ht="12.75">
      <c r="A1" s="1" t="s">
        <v>0</v>
      </c>
      <c r="C1" s="65" t="s">
        <v>1</v>
      </c>
    </row>
    <row r="2" spans="1:3" ht="12.75">
      <c r="A2" s="1" t="s">
        <v>2</v>
      </c>
      <c r="C2" s="65" t="s">
        <v>3</v>
      </c>
    </row>
    <row r="3" spans="1:3" ht="12.75">
      <c r="A3" t="s">
        <v>4</v>
      </c>
      <c r="B3" s="2">
        <v>0</v>
      </c>
      <c r="C3" s="65" t="s">
        <v>5</v>
      </c>
    </row>
    <row r="4" spans="1:16" ht="12.75">
      <c r="A4" t="s">
        <v>6</v>
      </c>
      <c r="B4" s="2">
        <v>0</v>
      </c>
      <c r="D4" s="75"/>
      <c r="K4" s="3" t="s">
        <v>7</v>
      </c>
      <c r="L4" s="57">
        <f>IF(P5=0,"",L5/P5)</f>
      </c>
      <c r="P4" s="63">
        <f>IF($T$5&gt;0,"Негабаритный груз","")</f>
      </c>
    </row>
    <row r="5" spans="4:20" ht="12.75">
      <c r="D5" s="75"/>
      <c r="K5" s="3" t="s">
        <v>8</v>
      </c>
      <c r="L5" s="57">
        <f>SUM(L7:L65)</f>
        <v>0</v>
      </c>
      <c r="O5" s="63">
        <f>SUM(O7:O65)</f>
        <v>0</v>
      </c>
      <c r="P5" s="63">
        <f>IF(SUM(P7:P65)&gt;25,SUM(P7:P65),IF(SUM(P7:P65)&gt;10,SUM(P7:P65)*1.016949,SUM(P7:P65)*1.03389))</f>
        <v>0</v>
      </c>
      <c r="T5" s="63">
        <f>SUM(T7:T65)</f>
        <v>0</v>
      </c>
    </row>
    <row r="6" spans="1:18" ht="24" customHeight="1">
      <c r="A6" s="4" t="s">
        <v>9</v>
      </c>
      <c r="B6" s="4" t="s">
        <v>10</v>
      </c>
      <c r="C6" s="67" t="s">
        <v>11</v>
      </c>
      <c r="D6" s="4" t="s">
        <v>12</v>
      </c>
      <c r="E6" s="5" t="s">
        <v>13</v>
      </c>
      <c r="F6" s="6" t="s">
        <v>14</v>
      </c>
      <c r="G6" s="6" t="s">
        <v>15</v>
      </c>
      <c r="H6" s="4" t="s">
        <v>16</v>
      </c>
      <c r="I6" s="7" t="s">
        <v>17</v>
      </c>
      <c r="J6" s="4" t="s">
        <v>18</v>
      </c>
      <c r="K6" s="4" t="s">
        <v>19</v>
      </c>
      <c r="L6" s="4" t="s">
        <v>20</v>
      </c>
      <c r="M6" s="4" t="s">
        <v>21</v>
      </c>
      <c r="N6" s="6" t="s">
        <v>22</v>
      </c>
      <c r="O6" s="4" t="s">
        <v>23</v>
      </c>
      <c r="P6" s="4" t="s">
        <v>24</v>
      </c>
      <c r="Q6" s="4" t="s">
        <v>25</v>
      </c>
      <c r="R6" s="4" t="s">
        <v>26</v>
      </c>
    </row>
    <row r="7" spans="1:20" s="8" customFormat="1" ht="12" customHeight="1">
      <c r="A7" s="9"/>
      <c r="B7" s="9" t="s">
        <v>27</v>
      </c>
      <c r="C7" s="68"/>
      <c r="D7" s="9"/>
      <c r="E7" s="9"/>
      <c r="F7" s="9"/>
      <c r="G7" s="9"/>
      <c r="H7" s="10"/>
      <c r="I7" s="10"/>
      <c r="J7" s="53">
        <f aca="true" t="shared" si="0" ref="J7:J38">IF(H7="","",ROUND(ROUND(H7*(100-$B$3*Q7)/100,2)*(100-$B$4)/100,2))</f>
      </c>
      <c r="K7" s="10"/>
      <c r="L7" s="53">
        <f aca="true" t="shared" si="1" ref="L7:L38">IF(C7="","",IF(J7="","",ROUND(C7*J7,2)))</f>
      </c>
      <c r="M7" s="10"/>
      <c r="N7" s="10"/>
      <c r="O7" s="58">
        <f aca="true" t="shared" si="2" ref="O7:O38">IF(C7="","",IF(M7="","",ROUND(C7*M7,3)))</f>
      </c>
      <c r="P7" s="58">
        <f aca="true" t="shared" si="3" ref="P7:P38">IF(C7="","",IF(N7="","",ROUND(C7*N7,3)))</f>
      </c>
      <c r="Q7" s="9"/>
      <c r="R7" s="11"/>
      <c r="S7" s="12"/>
      <c r="T7" s="64">
        <f aca="true" t="shared" si="4" ref="T7:T38">IF(S7="",0,IF(P7&lt;&gt;"",1,0))</f>
        <v>0</v>
      </c>
    </row>
    <row r="8" spans="1:20" s="8" customFormat="1" ht="12" customHeight="1" outlineLevel="1">
      <c r="A8" s="13"/>
      <c r="B8" s="13" t="s">
        <v>28</v>
      </c>
      <c r="C8" s="69"/>
      <c r="D8" s="13"/>
      <c r="E8" s="13"/>
      <c r="F8" s="13"/>
      <c r="G8" s="13"/>
      <c r="H8" s="14"/>
      <c r="I8" s="14"/>
      <c r="J8" s="54">
        <f t="shared" si="0"/>
      </c>
      <c r="K8" s="14"/>
      <c r="L8" s="54">
        <f t="shared" si="1"/>
      </c>
      <c r="M8" s="14"/>
      <c r="N8" s="14"/>
      <c r="O8" s="59">
        <f t="shared" si="2"/>
      </c>
      <c r="P8" s="59">
        <f t="shared" si="3"/>
      </c>
      <c r="Q8" s="13"/>
      <c r="R8" s="15"/>
      <c r="S8" s="16"/>
      <c r="T8" s="64">
        <f t="shared" si="4"/>
        <v>0</v>
      </c>
    </row>
    <row r="9" spans="1:20" s="8" customFormat="1" ht="12" customHeight="1" outlineLevel="2">
      <c r="A9" s="17"/>
      <c r="B9" s="17" t="s">
        <v>29</v>
      </c>
      <c r="C9" s="70"/>
      <c r="D9" s="17"/>
      <c r="E9" s="17"/>
      <c r="F9" s="17"/>
      <c r="G9" s="17"/>
      <c r="H9" s="18"/>
      <c r="I9" s="18"/>
      <c r="J9" s="55">
        <f t="shared" si="0"/>
      </c>
      <c r="K9" s="18"/>
      <c r="L9" s="55">
        <f t="shared" si="1"/>
      </c>
      <c r="M9" s="18"/>
      <c r="N9" s="18"/>
      <c r="O9" s="60">
        <f t="shared" si="2"/>
      </c>
      <c r="P9" s="60">
        <f t="shared" si="3"/>
      </c>
      <c r="Q9" s="17"/>
      <c r="R9" s="19"/>
      <c r="S9" s="20"/>
      <c r="T9" s="64">
        <f t="shared" si="4"/>
        <v>0</v>
      </c>
    </row>
    <row r="10" spans="1:20" s="8" customFormat="1" ht="11.25" customHeight="1" outlineLevel="3">
      <c r="A10" s="21" t="s">
        <v>30</v>
      </c>
      <c r="B10" s="22" t="s">
        <v>31</v>
      </c>
      <c r="C10" s="71"/>
      <c r="D10" s="23">
        <v>55</v>
      </c>
      <c r="E10" s="24"/>
      <c r="F10" s="25">
        <v>1</v>
      </c>
      <c r="G10" s="25">
        <v>2</v>
      </c>
      <c r="H10" s="26">
        <v>12799.25</v>
      </c>
      <c r="I10" s="27">
        <v>-5</v>
      </c>
      <c r="J10" s="26">
        <f t="shared" si="0"/>
        <v>12799.25</v>
      </c>
      <c r="K10" s="28" t="s">
        <v>32</v>
      </c>
      <c r="L10" s="26">
        <f t="shared" si="1"/>
      </c>
      <c r="M10" s="29">
        <v>12.925</v>
      </c>
      <c r="N10" s="29">
        <v>0.048558</v>
      </c>
      <c r="O10" s="61">
        <f t="shared" si="2"/>
      </c>
      <c r="P10" s="61">
        <f t="shared" si="3"/>
      </c>
      <c r="Q10" s="25">
        <v>1</v>
      </c>
      <c r="R10" s="30" t="s">
        <v>33</v>
      </c>
      <c r="S10" s="31"/>
      <c r="T10" s="64">
        <f t="shared" si="4"/>
        <v>0</v>
      </c>
    </row>
    <row r="11" spans="1:20" s="8" customFormat="1" ht="11.25" customHeight="1" outlineLevel="3">
      <c r="A11" s="21" t="s">
        <v>34</v>
      </c>
      <c r="B11" s="22" t="s">
        <v>35</v>
      </c>
      <c r="C11" s="71"/>
      <c r="D11" s="23">
        <v>40</v>
      </c>
      <c r="E11" s="24"/>
      <c r="F11" s="25">
        <v>1</v>
      </c>
      <c r="G11" s="25">
        <v>1</v>
      </c>
      <c r="H11" s="26">
        <v>12914.91</v>
      </c>
      <c r="I11" s="27">
        <v>-5</v>
      </c>
      <c r="J11" s="26">
        <f t="shared" si="0"/>
        <v>12914.91</v>
      </c>
      <c r="K11" s="28" t="s">
        <v>32</v>
      </c>
      <c r="L11" s="26">
        <f t="shared" si="1"/>
      </c>
      <c r="M11" s="29">
        <v>13.562</v>
      </c>
      <c r="N11" s="29">
        <v>0.032931</v>
      </c>
      <c r="O11" s="61">
        <f t="shared" si="2"/>
      </c>
      <c r="P11" s="61">
        <f t="shared" si="3"/>
      </c>
      <c r="Q11" s="25">
        <v>1</v>
      </c>
      <c r="R11" s="30" t="s">
        <v>33</v>
      </c>
      <c r="S11" s="31"/>
      <c r="T11" s="64">
        <f t="shared" si="4"/>
        <v>0</v>
      </c>
    </row>
    <row r="12" spans="1:20" s="8" customFormat="1" ht="12" customHeight="1" outlineLevel="2">
      <c r="A12" s="17"/>
      <c r="B12" s="17" t="s">
        <v>36</v>
      </c>
      <c r="C12" s="70"/>
      <c r="D12" s="17"/>
      <c r="E12" s="17"/>
      <c r="F12" s="17"/>
      <c r="G12" s="17"/>
      <c r="H12" s="18"/>
      <c r="I12" s="18"/>
      <c r="J12" s="55">
        <f t="shared" si="0"/>
      </c>
      <c r="K12" s="18"/>
      <c r="L12" s="55">
        <f t="shared" si="1"/>
      </c>
      <c r="M12" s="18"/>
      <c r="N12" s="18"/>
      <c r="O12" s="60">
        <f t="shared" si="2"/>
      </c>
      <c r="P12" s="60">
        <f t="shared" si="3"/>
      </c>
      <c r="Q12" s="17"/>
      <c r="R12" s="19"/>
      <c r="S12" s="20"/>
      <c r="T12" s="64">
        <f t="shared" si="4"/>
        <v>0</v>
      </c>
    </row>
    <row r="13" spans="1:20" s="8" customFormat="1" ht="12" customHeight="1" outlineLevel="3">
      <c r="A13" s="32"/>
      <c r="B13" s="32" t="s">
        <v>37</v>
      </c>
      <c r="C13" s="72"/>
      <c r="D13" s="32"/>
      <c r="E13" s="32"/>
      <c r="F13" s="32"/>
      <c r="G13" s="32"/>
      <c r="H13" s="33"/>
      <c r="I13" s="33"/>
      <c r="J13" s="56">
        <f t="shared" si="0"/>
      </c>
      <c r="K13" s="33"/>
      <c r="L13" s="56">
        <f t="shared" si="1"/>
      </c>
      <c r="M13" s="33"/>
      <c r="N13" s="33"/>
      <c r="O13" s="62">
        <f t="shared" si="2"/>
      </c>
      <c r="P13" s="62">
        <f t="shared" si="3"/>
      </c>
      <c r="Q13" s="32"/>
      <c r="R13" s="34"/>
      <c r="S13" s="35"/>
      <c r="T13" s="64">
        <f t="shared" si="4"/>
        <v>0</v>
      </c>
    </row>
    <row r="14" spans="1:20" s="8" customFormat="1" ht="11.25" customHeight="1" outlineLevel="4">
      <c r="A14" s="21" t="s">
        <v>38</v>
      </c>
      <c r="B14" s="36" t="s">
        <v>39</v>
      </c>
      <c r="C14" s="71"/>
      <c r="D14" s="23">
        <v>50</v>
      </c>
      <c r="E14" s="24"/>
      <c r="F14" s="25">
        <v>50</v>
      </c>
      <c r="G14" s="25">
        <v>50</v>
      </c>
      <c r="H14" s="27">
        <v>81.55</v>
      </c>
      <c r="I14" s="28"/>
      <c r="J14" s="26">
        <f t="shared" si="0"/>
        <v>81.55</v>
      </c>
      <c r="K14" s="28" t="s">
        <v>32</v>
      </c>
      <c r="L14" s="26">
        <f t="shared" si="1"/>
      </c>
      <c r="M14" s="29">
        <v>0.11012</v>
      </c>
      <c r="N14" s="29">
        <v>0.000279</v>
      </c>
      <c r="O14" s="61">
        <f t="shared" si="2"/>
      </c>
      <c r="P14" s="61">
        <f t="shared" si="3"/>
      </c>
      <c r="Q14" s="25">
        <v>1</v>
      </c>
      <c r="R14" s="30" t="s">
        <v>40</v>
      </c>
      <c r="S14" s="31"/>
      <c r="T14" s="64">
        <f t="shared" si="4"/>
        <v>0</v>
      </c>
    </row>
    <row r="15" spans="1:20" s="8" customFormat="1" ht="12" customHeight="1" outlineLevel="3">
      <c r="A15" s="32"/>
      <c r="B15" s="32" t="s">
        <v>41</v>
      </c>
      <c r="C15" s="72"/>
      <c r="D15" s="32"/>
      <c r="E15" s="32"/>
      <c r="F15" s="32"/>
      <c r="G15" s="32"/>
      <c r="H15" s="33"/>
      <c r="I15" s="33"/>
      <c r="J15" s="56">
        <f t="shared" si="0"/>
      </c>
      <c r="K15" s="33"/>
      <c r="L15" s="56">
        <f t="shared" si="1"/>
      </c>
      <c r="M15" s="33"/>
      <c r="N15" s="33"/>
      <c r="O15" s="62">
        <f t="shared" si="2"/>
      </c>
      <c r="P15" s="62">
        <f t="shared" si="3"/>
      </c>
      <c r="Q15" s="32"/>
      <c r="R15" s="34"/>
      <c r="S15" s="35"/>
      <c r="T15" s="64">
        <f t="shared" si="4"/>
        <v>0</v>
      </c>
    </row>
    <row r="16" spans="1:20" s="8" customFormat="1" ht="11.25" customHeight="1" outlineLevel="4">
      <c r="A16" s="21" t="s">
        <v>42</v>
      </c>
      <c r="B16" s="36" t="s">
        <v>43</v>
      </c>
      <c r="C16" s="71"/>
      <c r="D16" s="23">
        <v>50</v>
      </c>
      <c r="E16" s="24"/>
      <c r="F16" s="25">
        <v>50</v>
      </c>
      <c r="G16" s="25">
        <v>50</v>
      </c>
      <c r="H16" s="27">
        <v>77.7</v>
      </c>
      <c r="I16" s="28"/>
      <c r="J16" s="26">
        <f t="shared" si="0"/>
        <v>77.7</v>
      </c>
      <c r="K16" s="28" t="s">
        <v>32</v>
      </c>
      <c r="L16" s="26">
        <f t="shared" si="1"/>
      </c>
      <c r="M16" s="29">
        <v>0.09372</v>
      </c>
      <c r="N16" s="29">
        <v>0.000118</v>
      </c>
      <c r="O16" s="61">
        <f t="shared" si="2"/>
      </c>
      <c r="P16" s="61">
        <f t="shared" si="3"/>
      </c>
      <c r="Q16" s="25">
        <v>1</v>
      </c>
      <c r="R16" s="30" t="s">
        <v>40</v>
      </c>
      <c r="S16" s="31"/>
      <c r="T16" s="64">
        <f t="shared" si="4"/>
        <v>0</v>
      </c>
    </row>
    <row r="17" spans="1:20" s="8" customFormat="1" ht="12" customHeight="1" outlineLevel="3">
      <c r="A17" s="32"/>
      <c r="B17" s="32" t="s">
        <v>44</v>
      </c>
      <c r="C17" s="72"/>
      <c r="D17" s="32"/>
      <c r="E17" s="32"/>
      <c r="F17" s="32"/>
      <c r="G17" s="32"/>
      <c r="H17" s="33"/>
      <c r="I17" s="33"/>
      <c r="J17" s="56">
        <f t="shared" si="0"/>
      </c>
      <c r="K17" s="33"/>
      <c r="L17" s="56">
        <f t="shared" si="1"/>
      </c>
      <c r="M17" s="33"/>
      <c r="N17" s="33"/>
      <c r="O17" s="62">
        <f t="shared" si="2"/>
      </c>
      <c r="P17" s="62">
        <f t="shared" si="3"/>
      </c>
      <c r="Q17" s="32"/>
      <c r="R17" s="34"/>
      <c r="S17" s="35"/>
      <c r="T17" s="64">
        <f t="shared" si="4"/>
        <v>0</v>
      </c>
    </row>
    <row r="18" spans="1:20" s="8" customFormat="1" ht="11.25" customHeight="1" outlineLevel="4">
      <c r="A18" s="21" t="s">
        <v>45</v>
      </c>
      <c r="B18" s="36" t="s">
        <v>46</v>
      </c>
      <c r="C18" s="71"/>
      <c r="D18" s="37">
        <v>6400</v>
      </c>
      <c r="E18" s="24"/>
      <c r="F18" s="25">
        <v>100</v>
      </c>
      <c r="G18" s="25">
        <v>100</v>
      </c>
      <c r="H18" s="27">
        <v>76.93</v>
      </c>
      <c r="I18" s="28"/>
      <c r="J18" s="26">
        <f t="shared" si="0"/>
        <v>76.93</v>
      </c>
      <c r="K18" s="28" t="s">
        <v>32</v>
      </c>
      <c r="L18" s="26">
        <f t="shared" si="1"/>
      </c>
      <c r="M18" s="29">
        <v>0.09839</v>
      </c>
      <c r="N18" s="29">
        <v>0.000129</v>
      </c>
      <c r="O18" s="61">
        <f t="shared" si="2"/>
      </c>
      <c r="P18" s="61">
        <f t="shared" si="3"/>
      </c>
      <c r="Q18" s="25">
        <v>1</v>
      </c>
      <c r="R18" s="30" t="s">
        <v>40</v>
      </c>
      <c r="S18" s="31"/>
      <c r="T18" s="64">
        <f t="shared" si="4"/>
        <v>0</v>
      </c>
    </row>
    <row r="19" spans="1:20" s="8" customFormat="1" ht="11.25" customHeight="1" outlineLevel="4">
      <c r="A19" s="21" t="s">
        <v>47</v>
      </c>
      <c r="B19" s="36" t="s">
        <v>48</v>
      </c>
      <c r="C19" s="71"/>
      <c r="D19" s="23">
        <v>200</v>
      </c>
      <c r="E19" s="24"/>
      <c r="F19" s="25">
        <v>100</v>
      </c>
      <c r="G19" s="25">
        <v>100</v>
      </c>
      <c r="H19" s="27">
        <v>73.46</v>
      </c>
      <c r="I19" s="28"/>
      <c r="J19" s="26">
        <f t="shared" si="0"/>
        <v>73.46</v>
      </c>
      <c r="K19" s="28" t="s">
        <v>32</v>
      </c>
      <c r="L19" s="26">
        <f t="shared" si="1"/>
      </c>
      <c r="M19" s="29">
        <v>0.13942</v>
      </c>
      <c r="N19" s="29">
        <v>0.000217</v>
      </c>
      <c r="O19" s="61">
        <f t="shared" si="2"/>
      </c>
      <c r="P19" s="61">
        <f t="shared" si="3"/>
      </c>
      <c r="Q19" s="25">
        <v>1</v>
      </c>
      <c r="R19" s="30" t="s">
        <v>40</v>
      </c>
      <c r="S19" s="31"/>
      <c r="T19" s="64">
        <f t="shared" si="4"/>
        <v>0</v>
      </c>
    </row>
    <row r="20" spans="1:20" s="8" customFormat="1" ht="11.25" customHeight="1" outlineLevel="4">
      <c r="A20" s="21" t="s">
        <v>49</v>
      </c>
      <c r="B20" s="36" t="s">
        <v>50</v>
      </c>
      <c r="C20" s="71"/>
      <c r="D20" s="37">
        <v>1000</v>
      </c>
      <c r="E20" s="24"/>
      <c r="F20" s="25">
        <v>100</v>
      </c>
      <c r="G20" s="25">
        <v>100</v>
      </c>
      <c r="H20" s="27">
        <v>141.81</v>
      </c>
      <c r="I20" s="28"/>
      <c r="J20" s="26">
        <f t="shared" si="0"/>
        <v>141.81</v>
      </c>
      <c r="K20" s="28" t="s">
        <v>32</v>
      </c>
      <c r="L20" s="26">
        <f t="shared" si="1"/>
      </c>
      <c r="M20" s="29">
        <v>0.20006</v>
      </c>
      <c r="N20" s="29">
        <v>0.000262</v>
      </c>
      <c r="O20" s="61">
        <f t="shared" si="2"/>
      </c>
      <c r="P20" s="61">
        <f t="shared" si="3"/>
      </c>
      <c r="Q20" s="25">
        <v>1</v>
      </c>
      <c r="R20" s="30" t="s">
        <v>40</v>
      </c>
      <c r="S20" s="31"/>
      <c r="T20" s="64">
        <f t="shared" si="4"/>
        <v>0</v>
      </c>
    </row>
    <row r="21" spans="1:20" s="8" customFormat="1" ht="11.25" customHeight="1" outlineLevel="4">
      <c r="A21" s="21" t="s">
        <v>51</v>
      </c>
      <c r="B21" s="36" t="s">
        <v>52</v>
      </c>
      <c r="C21" s="71"/>
      <c r="D21" s="23">
        <v>300</v>
      </c>
      <c r="E21" s="24"/>
      <c r="F21" s="25">
        <v>100</v>
      </c>
      <c r="G21" s="25">
        <v>100</v>
      </c>
      <c r="H21" s="27">
        <v>123.37</v>
      </c>
      <c r="I21" s="28"/>
      <c r="J21" s="26">
        <f t="shared" si="0"/>
        <v>123.37</v>
      </c>
      <c r="K21" s="28" t="s">
        <v>32</v>
      </c>
      <c r="L21" s="26">
        <f t="shared" si="1"/>
      </c>
      <c r="M21" s="29">
        <v>0.172</v>
      </c>
      <c r="N21" s="29">
        <v>0.000188</v>
      </c>
      <c r="O21" s="61">
        <f t="shared" si="2"/>
      </c>
      <c r="P21" s="61">
        <f t="shared" si="3"/>
      </c>
      <c r="Q21" s="25">
        <v>1</v>
      </c>
      <c r="R21" s="30" t="s">
        <v>40</v>
      </c>
      <c r="S21" s="31"/>
      <c r="T21" s="64">
        <f t="shared" si="4"/>
        <v>0</v>
      </c>
    </row>
    <row r="22" spans="1:20" s="8" customFormat="1" ht="12" customHeight="1" outlineLevel="3">
      <c r="A22" s="32"/>
      <c r="B22" s="32" t="s">
        <v>53</v>
      </c>
      <c r="C22" s="72"/>
      <c r="D22" s="32"/>
      <c r="E22" s="32"/>
      <c r="F22" s="32"/>
      <c r="G22" s="32"/>
      <c r="H22" s="33"/>
      <c r="I22" s="33"/>
      <c r="J22" s="56">
        <f t="shared" si="0"/>
      </c>
      <c r="K22" s="33"/>
      <c r="L22" s="56">
        <f t="shared" si="1"/>
      </c>
      <c r="M22" s="33"/>
      <c r="N22" s="33"/>
      <c r="O22" s="62">
        <f t="shared" si="2"/>
      </c>
      <c r="P22" s="62">
        <f t="shared" si="3"/>
      </c>
      <c r="Q22" s="32"/>
      <c r="R22" s="34"/>
      <c r="S22" s="35"/>
      <c r="T22" s="64">
        <f t="shared" si="4"/>
        <v>0</v>
      </c>
    </row>
    <row r="23" spans="1:20" s="8" customFormat="1" ht="11.25" customHeight="1" outlineLevel="4">
      <c r="A23" s="21" t="s">
        <v>54</v>
      </c>
      <c r="B23" s="36" t="s">
        <v>55</v>
      </c>
      <c r="C23" s="71"/>
      <c r="D23" s="23">
        <v>800</v>
      </c>
      <c r="E23" s="24"/>
      <c r="F23" s="25">
        <v>200</v>
      </c>
      <c r="G23" s="25">
        <v>200</v>
      </c>
      <c r="H23" s="27">
        <v>76.93</v>
      </c>
      <c r="I23" s="28"/>
      <c r="J23" s="26">
        <f t="shared" si="0"/>
        <v>76.93</v>
      </c>
      <c r="K23" s="28" t="s">
        <v>32</v>
      </c>
      <c r="L23" s="26">
        <f t="shared" si="1"/>
      </c>
      <c r="M23" s="29">
        <v>0.0975</v>
      </c>
      <c r="N23" s="29">
        <v>0.000111</v>
      </c>
      <c r="O23" s="61">
        <f t="shared" si="2"/>
      </c>
      <c r="P23" s="61">
        <f t="shared" si="3"/>
      </c>
      <c r="Q23" s="25">
        <v>1</v>
      </c>
      <c r="R23" s="30" t="s">
        <v>40</v>
      </c>
      <c r="S23" s="31"/>
      <c r="T23" s="64">
        <f t="shared" si="4"/>
        <v>0</v>
      </c>
    </row>
    <row r="24" spans="1:20" s="8" customFormat="1" ht="12" customHeight="1" outlineLevel="2">
      <c r="A24" s="17"/>
      <c r="B24" s="17" t="s">
        <v>56</v>
      </c>
      <c r="C24" s="70"/>
      <c r="D24" s="17"/>
      <c r="E24" s="17"/>
      <c r="F24" s="17"/>
      <c r="G24" s="17"/>
      <c r="H24" s="18"/>
      <c r="I24" s="18"/>
      <c r="J24" s="55">
        <f t="shared" si="0"/>
      </c>
      <c r="K24" s="18"/>
      <c r="L24" s="55">
        <f t="shared" si="1"/>
      </c>
      <c r="M24" s="18"/>
      <c r="N24" s="18"/>
      <c r="O24" s="60">
        <f t="shared" si="2"/>
      </c>
      <c r="P24" s="60">
        <f t="shared" si="3"/>
      </c>
      <c r="Q24" s="17"/>
      <c r="R24" s="19"/>
      <c r="S24" s="20"/>
      <c r="T24" s="64">
        <f t="shared" si="4"/>
        <v>0</v>
      </c>
    </row>
    <row r="25" spans="1:20" s="8" customFormat="1" ht="12" customHeight="1" outlineLevel="3">
      <c r="A25" s="32"/>
      <c r="B25" s="32" t="s">
        <v>57</v>
      </c>
      <c r="C25" s="72"/>
      <c r="D25" s="32"/>
      <c r="E25" s="32"/>
      <c r="F25" s="32"/>
      <c r="G25" s="32"/>
      <c r="H25" s="33"/>
      <c r="I25" s="33"/>
      <c r="J25" s="56">
        <f t="shared" si="0"/>
      </c>
      <c r="K25" s="33"/>
      <c r="L25" s="56">
        <f t="shared" si="1"/>
      </c>
      <c r="M25" s="33"/>
      <c r="N25" s="33"/>
      <c r="O25" s="62">
        <f t="shared" si="2"/>
      </c>
      <c r="P25" s="62">
        <f t="shared" si="3"/>
      </c>
      <c r="Q25" s="32"/>
      <c r="R25" s="34"/>
      <c r="S25" s="35"/>
      <c r="T25" s="64">
        <f t="shared" si="4"/>
        <v>0</v>
      </c>
    </row>
    <row r="26" spans="1:20" s="8" customFormat="1" ht="11.25" customHeight="1" outlineLevel="4">
      <c r="A26" s="21" t="s">
        <v>58</v>
      </c>
      <c r="B26" s="36" t="s">
        <v>59</v>
      </c>
      <c r="C26" s="71"/>
      <c r="D26" s="23">
        <v>160</v>
      </c>
      <c r="E26" s="24"/>
      <c r="F26" s="25">
        <v>160</v>
      </c>
      <c r="G26" s="25">
        <v>160</v>
      </c>
      <c r="H26" s="27">
        <v>44.64</v>
      </c>
      <c r="I26" s="28"/>
      <c r="J26" s="26">
        <f t="shared" si="0"/>
        <v>44.64</v>
      </c>
      <c r="K26" s="28" t="s">
        <v>32</v>
      </c>
      <c r="L26" s="26">
        <f t="shared" si="1"/>
      </c>
      <c r="M26" s="29">
        <v>0.065938</v>
      </c>
      <c r="N26" s="29">
        <v>0.000147</v>
      </c>
      <c r="O26" s="61">
        <f t="shared" si="2"/>
      </c>
      <c r="P26" s="61">
        <f t="shared" si="3"/>
      </c>
      <c r="Q26" s="25">
        <v>1</v>
      </c>
      <c r="R26" s="30" t="s">
        <v>40</v>
      </c>
      <c r="S26" s="31"/>
      <c r="T26" s="64">
        <f t="shared" si="4"/>
        <v>0</v>
      </c>
    </row>
    <row r="27" spans="1:20" s="8" customFormat="1" ht="12" customHeight="1" outlineLevel="2">
      <c r="A27" s="17"/>
      <c r="B27" s="17" t="s">
        <v>60</v>
      </c>
      <c r="C27" s="70"/>
      <c r="D27" s="17"/>
      <c r="E27" s="17"/>
      <c r="F27" s="17"/>
      <c r="G27" s="17"/>
      <c r="H27" s="18"/>
      <c r="I27" s="18"/>
      <c r="J27" s="55">
        <f t="shared" si="0"/>
      </c>
      <c r="K27" s="18"/>
      <c r="L27" s="55">
        <f t="shared" si="1"/>
      </c>
      <c r="M27" s="18"/>
      <c r="N27" s="18"/>
      <c r="O27" s="60">
        <f t="shared" si="2"/>
      </c>
      <c r="P27" s="60">
        <f t="shared" si="3"/>
      </c>
      <c r="Q27" s="17"/>
      <c r="R27" s="19"/>
      <c r="S27" s="20"/>
      <c r="T27" s="64">
        <f t="shared" si="4"/>
        <v>0</v>
      </c>
    </row>
    <row r="28" spans="1:20" s="8" customFormat="1" ht="12" customHeight="1" outlineLevel="3">
      <c r="A28" s="32"/>
      <c r="B28" s="32" t="s">
        <v>61</v>
      </c>
      <c r="C28" s="72"/>
      <c r="D28" s="32"/>
      <c r="E28" s="32"/>
      <c r="F28" s="32"/>
      <c r="G28" s="32"/>
      <c r="H28" s="33"/>
      <c r="I28" s="33"/>
      <c r="J28" s="56">
        <f t="shared" si="0"/>
      </c>
      <c r="K28" s="33"/>
      <c r="L28" s="56">
        <f t="shared" si="1"/>
      </c>
      <c r="M28" s="33"/>
      <c r="N28" s="33"/>
      <c r="O28" s="62">
        <f t="shared" si="2"/>
      </c>
      <c r="P28" s="62">
        <f t="shared" si="3"/>
      </c>
      <c r="Q28" s="32"/>
      <c r="R28" s="34"/>
      <c r="S28" s="35"/>
      <c r="T28" s="64">
        <f t="shared" si="4"/>
        <v>0</v>
      </c>
    </row>
    <row r="29" spans="1:20" s="8" customFormat="1" ht="11.25" customHeight="1" outlineLevel="4">
      <c r="A29" s="21" t="s">
        <v>62</v>
      </c>
      <c r="B29" s="36" t="s">
        <v>63</v>
      </c>
      <c r="C29" s="71"/>
      <c r="D29" s="23">
        <v>500</v>
      </c>
      <c r="E29" s="24"/>
      <c r="F29" s="25">
        <v>100</v>
      </c>
      <c r="G29" s="25">
        <v>100</v>
      </c>
      <c r="H29" s="27">
        <v>32.1</v>
      </c>
      <c r="I29" s="28"/>
      <c r="J29" s="26">
        <f t="shared" si="0"/>
        <v>32.1</v>
      </c>
      <c r="K29" s="28" t="s">
        <v>32</v>
      </c>
      <c r="L29" s="26">
        <f t="shared" si="1"/>
      </c>
      <c r="M29" s="29">
        <v>0.04223</v>
      </c>
      <c r="N29" s="29">
        <v>0.000223</v>
      </c>
      <c r="O29" s="61">
        <f t="shared" si="2"/>
      </c>
      <c r="P29" s="61">
        <f t="shared" si="3"/>
      </c>
      <c r="Q29" s="25">
        <v>1</v>
      </c>
      <c r="R29" s="30" t="s">
        <v>40</v>
      </c>
      <c r="S29" s="31"/>
      <c r="T29" s="64">
        <f t="shared" si="4"/>
        <v>0</v>
      </c>
    </row>
    <row r="30" spans="1:20" s="8" customFormat="1" ht="12" customHeight="1" outlineLevel="1">
      <c r="A30" s="13"/>
      <c r="B30" s="13" t="s">
        <v>64</v>
      </c>
      <c r="C30" s="69"/>
      <c r="D30" s="13"/>
      <c r="E30" s="13"/>
      <c r="F30" s="13"/>
      <c r="G30" s="13"/>
      <c r="H30" s="14"/>
      <c r="I30" s="14"/>
      <c r="J30" s="54">
        <f t="shared" si="0"/>
      </c>
      <c r="K30" s="14"/>
      <c r="L30" s="54">
        <f t="shared" si="1"/>
      </c>
      <c r="M30" s="14"/>
      <c r="N30" s="14"/>
      <c r="O30" s="59">
        <f t="shared" si="2"/>
      </c>
      <c r="P30" s="59">
        <f t="shared" si="3"/>
      </c>
      <c r="Q30" s="13"/>
      <c r="R30" s="15"/>
      <c r="S30" s="16"/>
      <c r="T30" s="64">
        <f t="shared" si="4"/>
        <v>0</v>
      </c>
    </row>
    <row r="31" spans="1:20" s="8" customFormat="1" ht="12" customHeight="1" outlineLevel="2">
      <c r="A31" s="17"/>
      <c r="B31" s="17" t="s">
        <v>65</v>
      </c>
      <c r="C31" s="70"/>
      <c r="D31" s="17"/>
      <c r="E31" s="17"/>
      <c r="F31" s="17"/>
      <c r="G31" s="17"/>
      <c r="H31" s="18"/>
      <c r="I31" s="18"/>
      <c r="J31" s="55">
        <f t="shared" si="0"/>
      </c>
      <c r="K31" s="18"/>
      <c r="L31" s="55">
        <f t="shared" si="1"/>
      </c>
      <c r="M31" s="18"/>
      <c r="N31" s="18"/>
      <c r="O31" s="60">
        <f t="shared" si="2"/>
      </c>
      <c r="P31" s="60">
        <f t="shared" si="3"/>
      </c>
      <c r="Q31" s="17"/>
      <c r="R31" s="19"/>
      <c r="S31" s="20"/>
      <c r="T31" s="64">
        <f t="shared" si="4"/>
        <v>0</v>
      </c>
    </row>
    <row r="32" spans="1:20" s="8" customFormat="1" ht="12" customHeight="1" outlineLevel="3">
      <c r="A32" s="32"/>
      <c r="B32" s="32" t="s">
        <v>66</v>
      </c>
      <c r="C32" s="72"/>
      <c r="D32" s="32"/>
      <c r="E32" s="32"/>
      <c r="F32" s="32"/>
      <c r="G32" s="32"/>
      <c r="H32" s="33"/>
      <c r="I32" s="33"/>
      <c r="J32" s="56">
        <f t="shared" si="0"/>
      </c>
      <c r="K32" s="33"/>
      <c r="L32" s="56">
        <f t="shared" si="1"/>
      </c>
      <c r="M32" s="33"/>
      <c r="N32" s="33"/>
      <c r="O32" s="62">
        <f t="shared" si="2"/>
      </c>
      <c r="P32" s="62">
        <f t="shared" si="3"/>
      </c>
      <c r="Q32" s="32"/>
      <c r="R32" s="34"/>
      <c r="S32" s="35"/>
      <c r="T32" s="64">
        <f t="shared" si="4"/>
        <v>0</v>
      </c>
    </row>
    <row r="33" spans="1:20" s="8" customFormat="1" ht="11.25" customHeight="1" outlineLevel="4">
      <c r="A33" s="21" t="s">
        <v>67</v>
      </c>
      <c r="B33" s="22" t="s">
        <v>68</v>
      </c>
      <c r="C33" s="71"/>
      <c r="D33" s="23">
        <v>560</v>
      </c>
      <c r="E33" s="24"/>
      <c r="F33" s="25">
        <v>20</v>
      </c>
      <c r="G33" s="25">
        <v>20</v>
      </c>
      <c r="H33" s="27">
        <v>81.36</v>
      </c>
      <c r="I33" s="28"/>
      <c r="J33" s="26">
        <f t="shared" si="0"/>
        <v>81.36</v>
      </c>
      <c r="K33" s="28" t="s">
        <v>32</v>
      </c>
      <c r="L33" s="26">
        <f t="shared" si="1"/>
      </c>
      <c r="M33" s="29">
        <v>0.0446</v>
      </c>
      <c r="N33" s="29">
        <v>0.00017</v>
      </c>
      <c r="O33" s="61">
        <f t="shared" si="2"/>
      </c>
      <c r="P33" s="61">
        <f t="shared" si="3"/>
      </c>
      <c r="Q33" s="25">
        <v>1</v>
      </c>
      <c r="R33" s="30" t="s">
        <v>40</v>
      </c>
      <c r="S33" s="31"/>
      <c r="T33" s="64">
        <f t="shared" si="4"/>
        <v>0</v>
      </c>
    </row>
    <row r="34" spans="1:20" s="8" customFormat="1" ht="11.25" customHeight="1" outlineLevel="4">
      <c r="A34" s="21" t="s">
        <v>69</v>
      </c>
      <c r="B34" s="22" t="s">
        <v>70</v>
      </c>
      <c r="C34" s="71"/>
      <c r="D34" s="23">
        <v>160</v>
      </c>
      <c r="E34" s="24"/>
      <c r="F34" s="25">
        <v>20</v>
      </c>
      <c r="G34" s="25">
        <v>20</v>
      </c>
      <c r="H34" s="27">
        <v>81.36</v>
      </c>
      <c r="I34" s="28"/>
      <c r="J34" s="26">
        <f t="shared" si="0"/>
        <v>81.36</v>
      </c>
      <c r="K34" s="28" t="s">
        <v>32</v>
      </c>
      <c r="L34" s="26">
        <f t="shared" si="1"/>
      </c>
      <c r="M34" s="29">
        <v>0.04675</v>
      </c>
      <c r="N34" s="29">
        <v>0.000143</v>
      </c>
      <c r="O34" s="61">
        <f t="shared" si="2"/>
      </c>
      <c r="P34" s="61">
        <f t="shared" si="3"/>
      </c>
      <c r="Q34" s="25">
        <v>1</v>
      </c>
      <c r="R34" s="30" t="s">
        <v>40</v>
      </c>
      <c r="S34" s="31"/>
      <c r="T34" s="64">
        <f t="shared" si="4"/>
        <v>0</v>
      </c>
    </row>
    <row r="35" spans="1:20" s="8" customFormat="1" ht="11.25" customHeight="1" outlineLevel="4">
      <c r="A35" s="21" t="s">
        <v>71</v>
      </c>
      <c r="B35" s="22" t="s">
        <v>72</v>
      </c>
      <c r="C35" s="71"/>
      <c r="D35" s="23">
        <v>840</v>
      </c>
      <c r="E35" s="24"/>
      <c r="F35" s="25">
        <v>20</v>
      </c>
      <c r="G35" s="25">
        <v>20</v>
      </c>
      <c r="H35" s="27">
        <v>81.36</v>
      </c>
      <c r="I35" s="28"/>
      <c r="J35" s="26">
        <f t="shared" si="0"/>
        <v>81.36</v>
      </c>
      <c r="K35" s="28" t="s">
        <v>32</v>
      </c>
      <c r="L35" s="26">
        <f t="shared" si="1"/>
      </c>
      <c r="M35" s="29">
        <v>0.04575</v>
      </c>
      <c r="N35" s="29">
        <v>0.000143</v>
      </c>
      <c r="O35" s="61">
        <f t="shared" si="2"/>
      </c>
      <c r="P35" s="61">
        <f t="shared" si="3"/>
      </c>
      <c r="Q35" s="25">
        <v>1</v>
      </c>
      <c r="R35" s="30" t="s">
        <v>40</v>
      </c>
      <c r="S35" s="31"/>
      <c r="T35" s="64">
        <f t="shared" si="4"/>
        <v>0</v>
      </c>
    </row>
    <row r="36" spans="1:20" s="8" customFormat="1" ht="11.25" customHeight="1" outlineLevel="4">
      <c r="A36" s="21" t="s">
        <v>73</v>
      </c>
      <c r="B36" s="22" t="s">
        <v>74</v>
      </c>
      <c r="C36" s="71"/>
      <c r="D36" s="23">
        <v>160</v>
      </c>
      <c r="E36" s="24"/>
      <c r="F36" s="25">
        <v>20</v>
      </c>
      <c r="G36" s="25">
        <v>20</v>
      </c>
      <c r="H36" s="27">
        <v>81.36</v>
      </c>
      <c r="I36" s="28"/>
      <c r="J36" s="26">
        <f t="shared" si="0"/>
        <v>81.36</v>
      </c>
      <c r="K36" s="28" t="s">
        <v>32</v>
      </c>
      <c r="L36" s="26">
        <f t="shared" si="1"/>
      </c>
      <c r="M36" s="29">
        <v>0.0454</v>
      </c>
      <c r="N36" s="29">
        <v>0.000183</v>
      </c>
      <c r="O36" s="61">
        <f t="shared" si="2"/>
      </c>
      <c r="P36" s="61">
        <f t="shared" si="3"/>
      </c>
      <c r="Q36" s="25">
        <v>1</v>
      </c>
      <c r="R36" s="30" t="s">
        <v>40</v>
      </c>
      <c r="S36" s="31"/>
      <c r="T36" s="64">
        <f t="shared" si="4"/>
        <v>0</v>
      </c>
    </row>
    <row r="37" spans="1:20" s="8" customFormat="1" ht="11.25" customHeight="1" outlineLevel="4">
      <c r="A37" s="21" t="s">
        <v>75</v>
      </c>
      <c r="B37" s="22" t="s">
        <v>76</v>
      </c>
      <c r="C37" s="71"/>
      <c r="D37" s="23">
        <v>460</v>
      </c>
      <c r="E37" s="24"/>
      <c r="F37" s="25">
        <v>20</v>
      </c>
      <c r="G37" s="25">
        <v>20</v>
      </c>
      <c r="H37" s="27">
        <v>126.6</v>
      </c>
      <c r="I37" s="28"/>
      <c r="J37" s="26">
        <f t="shared" si="0"/>
        <v>126.6</v>
      </c>
      <c r="K37" s="28" t="s">
        <v>32</v>
      </c>
      <c r="L37" s="26">
        <f t="shared" si="1"/>
      </c>
      <c r="M37" s="29">
        <v>0.06525</v>
      </c>
      <c r="N37" s="29">
        <v>0.0002</v>
      </c>
      <c r="O37" s="61">
        <f t="shared" si="2"/>
      </c>
      <c r="P37" s="61">
        <f t="shared" si="3"/>
      </c>
      <c r="Q37" s="25">
        <v>1</v>
      </c>
      <c r="R37" s="30" t="s">
        <v>40</v>
      </c>
      <c r="S37" s="31"/>
      <c r="T37" s="64">
        <f t="shared" si="4"/>
        <v>0</v>
      </c>
    </row>
    <row r="38" spans="1:20" s="8" customFormat="1" ht="11.25" customHeight="1" outlineLevel="4">
      <c r="A38" s="21" t="s">
        <v>77</v>
      </c>
      <c r="B38" s="22" t="s">
        <v>78</v>
      </c>
      <c r="C38" s="71"/>
      <c r="D38" s="23">
        <v>240</v>
      </c>
      <c r="E38" s="24"/>
      <c r="F38" s="25">
        <v>20</v>
      </c>
      <c r="G38" s="25">
        <v>20</v>
      </c>
      <c r="H38" s="27">
        <v>126.6</v>
      </c>
      <c r="I38" s="28"/>
      <c r="J38" s="26">
        <f t="shared" si="0"/>
        <v>126.6</v>
      </c>
      <c r="K38" s="28" t="s">
        <v>32</v>
      </c>
      <c r="L38" s="26">
        <f t="shared" si="1"/>
      </c>
      <c r="M38" s="29">
        <v>0.0668</v>
      </c>
      <c r="N38" s="29">
        <v>0.00016</v>
      </c>
      <c r="O38" s="61">
        <f t="shared" si="2"/>
      </c>
      <c r="P38" s="61">
        <f t="shared" si="3"/>
      </c>
      <c r="Q38" s="25">
        <v>1</v>
      </c>
      <c r="R38" s="30" t="s">
        <v>40</v>
      </c>
      <c r="S38" s="31"/>
      <c r="T38" s="64">
        <f t="shared" si="4"/>
        <v>0</v>
      </c>
    </row>
    <row r="39" spans="1:20" s="8" customFormat="1" ht="11.25" customHeight="1" outlineLevel="4">
      <c r="A39" s="21" t="s">
        <v>79</v>
      </c>
      <c r="B39" s="22" t="s">
        <v>80</v>
      </c>
      <c r="C39" s="71"/>
      <c r="D39" s="23">
        <v>340</v>
      </c>
      <c r="E39" s="24"/>
      <c r="F39" s="25">
        <v>20</v>
      </c>
      <c r="G39" s="25">
        <v>20</v>
      </c>
      <c r="H39" s="27">
        <v>126.6</v>
      </c>
      <c r="I39" s="28"/>
      <c r="J39" s="26">
        <f aca="true" t="shared" si="5" ref="J39:J65">IF(H39="","",ROUND(ROUND(H39*(100-$B$3*Q39)/100,2)*(100-$B$4)/100,2))</f>
        <v>126.6</v>
      </c>
      <c r="K39" s="28" t="s">
        <v>32</v>
      </c>
      <c r="L39" s="26">
        <f aca="true" t="shared" si="6" ref="L39:L65">IF(C39="","",IF(J39="","",ROUND(C39*J39,2)))</f>
      </c>
      <c r="M39" s="29">
        <v>0.06705</v>
      </c>
      <c r="N39" s="29">
        <v>0.000187</v>
      </c>
      <c r="O39" s="61">
        <f aca="true" t="shared" si="7" ref="O39:O65">IF(C39="","",IF(M39="","",ROUND(C39*M39,3)))</f>
      </c>
      <c r="P39" s="61">
        <f aca="true" t="shared" si="8" ref="P39:P65">IF(C39="","",IF(N39="","",ROUND(C39*N39,3)))</f>
      </c>
      <c r="Q39" s="25">
        <v>1</v>
      </c>
      <c r="R39" s="30" t="s">
        <v>40</v>
      </c>
      <c r="S39" s="31"/>
      <c r="T39" s="64">
        <f aca="true" t="shared" si="9" ref="T39:T70">IF(S39="",0,IF(P39&lt;&gt;"",1,0))</f>
        <v>0</v>
      </c>
    </row>
    <row r="40" spans="1:20" s="8" customFormat="1" ht="11.25" customHeight="1" outlineLevel="4">
      <c r="A40" s="21" t="s">
        <v>81</v>
      </c>
      <c r="B40" s="22" t="s">
        <v>82</v>
      </c>
      <c r="C40" s="71"/>
      <c r="D40" s="23">
        <v>140</v>
      </c>
      <c r="E40" s="24"/>
      <c r="F40" s="25">
        <v>20</v>
      </c>
      <c r="G40" s="25">
        <v>20</v>
      </c>
      <c r="H40" s="27">
        <v>126.6</v>
      </c>
      <c r="I40" s="28"/>
      <c r="J40" s="26">
        <f t="shared" si="5"/>
        <v>126.6</v>
      </c>
      <c r="K40" s="28" t="s">
        <v>32</v>
      </c>
      <c r="L40" s="26">
        <f t="shared" si="6"/>
      </c>
      <c r="M40" s="29">
        <v>0.0667</v>
      </c>
      <c r="N40" s="29">
        <v>0.000143</v>
      </c>
      <c r="O40" s="61">
        <f t="shared" si="7"/>
      </c>
      <c r="P40" s="61">
        <f t="shared" si="8"/>
      </c>
      <c r="Q40" s="25">
        <v>1</v>
      </c>
      <c r="R40" s="30" t="s">
        <v>40</v>
      </c>
      <c r="S40" s="31"/>
      <c r="T40" s="64">
        <f t="shared" si="9"/>
        <v>0</v>
      </c>
    </row>
    <row r="41" spans="1:20" s="8" customFormat="1" ht="11.25" customHeight="1" outlineLevel="4">
      <c r="A41" s="21" t="s">
        <v>83</v>
      </c>
      <c r="B41" s="22" t="s">
        <v>84</v>
      </c>
      <c r="C41" s="71"/>
      <c r="D41" s="23">
        <v>440</v>
      </c>
      <c r="E41" s="24"/>
      <c r="F41" s="25">
        <v>20</v>
      </c>
      <c r="G41" s="25">
        <v>20</v>
      </c>
      <c r="H41" s="27">
        <v>121.92</v>
      </c>
      <c r="I41" s="28"/>
      <c r="J41" s="26">
        <f t="shared" si="5"/>
        <v>121.92</v>
      </c>
      <c r="K41" s="28" t="s">
        <v>32</v>
      </c>
      <c r="L41" s="26">
        <f t="shared" si="6"/>
      </c>
      <c r="M41" s="29">
        <v>0.0664</v>
      </c>
      <c r="N41" s="29">
        <v>0.000171</v>
      </c>
      <c r="O41" s="61">
        <f t="shared" si="7"/>
      </c>
      <c r="P41" s="61">
        <f t="shared" si="8"/>
      </c>
      <c r="Q41" s="25">
        <v>1</v>
      </c>
      <c r="R41" s="30" t="s">
        <v>40</v>
      </c>
      <c r="S41" s="31"/>
      <c r="T41" s="64">
        <f t="shared" si="9"/>
        <v>0</v>
      </c>
    </row>
    <row r="42" spans="1:20" s="8" customFormat="1" ht="11.25" customHeight="1" outlineLevel="4">
      <c r="A42" s="21" t="s">
        <v>85</v>
      </c>
      <c r="B42" s="22" t="s">
        <v>86</v>
      </c>
      <c r="C42" s="71"/>
      <c r="D42" s="23">
        <v>260</v>
      </c>
      <c r="E42" s="24"/>
      <c r="F42" s="25">
        <v>20</v>
      </c>
      <c r="G42" s="25">
        <v>20</v>
      </c>
      <c r="H42" s="27">
        <v>121.92</v>
      </c>
      <c r="I42" s="28"/>
      <c r="J42" s="26">
        <f t="shared" si="5"/>
        <v>121.92</v>
      </c>
      <c r="K42" s="28" t="s">
        <v>32</v>
      </c>
      <c r="L42" s="26">
        <f t="shared" si="6"/>
      </c>
      <c r="M42" s="29">
        <v>0.0747</v>
      </c>
      <c r="N42" s="29">
        <v>0.000204</v>
      </c>
      <c r="O42" s="61">
        <f t="shared" si="7"/>
      </c>
      <c r="P42" s="61">
        <f t="shared" si="8"/>
      </c>
      <c r="Q42" s="25">
        <v>1</v>
      </c>
      <c r="R42" s="30" t="s">
        <v>40</v>
      </c>
      <c r="S42" s="31"/>
      <c r="T42" s="64">
        <f t="shared" si="9"/>
        <v>0</v>
      </c>
    </row>
    <row r="43" spans="1:20" s="8" customFormat="1" ht="11.25" customHeight="1" outlineLevel="4">
      <c r="A43" s="21" t="s">
        <v>87</v>
      </c>
      <c r="B43" s="22" t="s">
        <v>88</v>
      </c>
      <c r="C43" s="71"/>
      <c r="D43" s="23">
        <v>180</v>
      </c>
      <c r="E43" s="24"/>
      <c r="F43" s="25">
        <v>20</v>
      </c>
      <c r="G43" s="25">
        <v>20</v>
      </c>
      <c r="H43" s="27">
        <v>121.92</v>
      </c>
      <c r="I43" s="28"/>
      <c r="J43" s="26">
        <f t="shared" si="5"/>
        <v>121.92</v>
      </c>
      <c r="K43" s="28" t="s">
        <v>32</v>
      </c>
      <c r="L43" s="26">
        <f t="shared" si="6"/>
      </c>
      <c r="M43" s="29">
        <v>0.0721</v>
      </c>
      <c r="N43" s="29">
        <v>0.000194</v>
      </c>
      <c r="O43" s="61">
        <f t="shared" si="7"/>
      </c>
      <c r="P43" s="61">
        <f t="shared" si="8"/>
      </c>
      <c r="Q43" s="25">
        <v>1</v>
      </c>
      <c r="R43" s="30" t="s">
        <v>40</v>
      </c>
      <c r="S43" s="31"/>
      <c r="T43" s="64">
        <f t="shared" si="9"/>
        <v>0</v>
      </c>
    </row>
    <row r="44" spans="1:20" s="8" customFormat="1" ht="11.25" customHeight="1" outlineLevel="4">
      <c r="A44" s="21" t="s">
        <v>89</v>
      </c>
      <c r="B44" s="22" t="s">
        <v>90</v>
      </c>
      <c r="C44" s="71"/>
      <c r="D44" s="23">
        <v>340</v>
      </c>
      <c r="E44" s="24"/>
      <c r="F44" s="25">
        <v>20</v>
      </c>
      <c r="G44" s="25">
        <v>20</v>
      </c>
      <c r="H44" s="27">
        <v>121.92</v>
      </c>
      <c r="I44" s="28"/>
      <c r="J44" s="26">
        <f t="shared" si="5"/>
        <v>121.92</v>
      </c>
      <c r="K44" s="28" t="s">
        <v>32</v>
      </c>
      <c r="L44" s="26">
        <f t="shared" si="6"/>
      </c>
      <c r="M44" s="29">
        <v>0.0661</v>
      </c>
      <c r="N44" s="29">
        <v>0.000143</v>
      </c>
      <c r="O44" s="61">
        <f t="shared" si="7"/>
      </c>
      <c r="P44" s="61">
        <f t="shared" si="8"/>
      </c>
      <c r="Q44" s="25">
        <v>1</v>
      </c>
      <c r="R44" s="30" t="s">
        <v>40</v>
      </c>
      <c r="S44" s="31"/>
      <c r="T44" s="64">
        <f t="shared" si="9"/>
        <v>0</v>
      </c>
    </row>
    <row r="45" spans="1:20" s="8" customFormat="1" ht="11.25" customHeight="1" outlineLevel="4">
      <c r="A45" s="21" t="s">
        <v>91</v>
      </c>
      <c r="B45" s="22" t="s">
        <v>92</v>
      </c>
      <c r="C45" s="71"/>
      <c r="D45" s="23">
        <v>140</v>
      </c>
      <c r="E45" s="24"/>
      <c r="F45" s="25">
        <v>20</v>
      </c>
      <c r="G45" s="25">
        <v>20</v>
      </c>
      <c r="H45" s="27">
        <v>189.91</v>
      </c>
      <c r="I45" s="28"/>
      <c r="J45" s="26">
        <f t="shared" si="5"/>
        <v>189.91</v>
      </c>
      <c r="K45" s="28" t="s">
        <v>32</v>
      </c>
      <c r="L45" s="26">
        <f t="shared" si="6"/>
      </c>
      <c r="M45" s="29">
        <v>0.10205</v>
      </c>
      <c r="N45" s="29">
        <v>0.000195</v>
      </c>
      <c r="O45" s="61">
        <f t="shared" si="7"/>
      </c>
      <c r="P45" s="61">
        <f t="shared" si="8"/>
      </c>
      <c r="Q45" s="25">
        <v>1</v>
      </c>
      <c r="R45" s="30" t="s">
        <v>40</v>
      </c>
      <c r="S45" s="31"/>
      <c r="T45" s="64">
        <f t="shared" si="9"/>
        <v>0</v>
      </c>
    </row>
    <row r="46" spans="1:20" s="8" customFormat="1" ht="11.25" customHeight="1" outlineLevel="4">
      <c r="A46" s="21" t="s">
        <v>93</v>
      </c>
      <c r="B46" s="22" t="s">
        <v>94</v>
      </c>
      <c r="C46" s="71"/>
      <c r="D46" s="23">
        <v>220</v>
      </c>
      <c r="E46" s="24"/>
      <c r="F46" s="25">
        <v>20</v>
      </c>
      <c r="G46" s="25">
        <v>20</v>
      </c>
      <c r="H46" s="27">
        <v>189.91</v>
      </c>
      <c r="I46" s="28"/>
      <c r="J46" s="26">
        <f t="shared" si="5"/>
        <v>189.91</v>
      </c>
      <c r="K46" s="28" t="s">
        <v>32</v>
      </c>
      <c r="L46" s="26">
        <f t="shared" si="6"/>
      </c>
      <c r="M46" s="29">
        <v>0.1069</v>
      </c>
      <c r="N46" s="29">
        <v>0.000212</v>
      </c>
      <c r="O46" s="61">
        <f t="shared" si="7"/>
      </c>
      <c r="P46" s="61">
        <f t="shared" si="8"/>
      </c>
      <c r="Q46" s="25">
        <v>1</v>
      </c>
      <c r="R46" s="30" t="s">
        <v>40</v>
      </c>
      <c r="S46" s="31"/>
      <c r="T46" s="64">
        <f t="shared" si="9"/>
        <v>0</v>
      </c>
    </row>
    <row r="47" spans="1:20" s="8" customFormat="1" ht="11.25" customHeight="1" outlineLevel="4">
      <c r="A47" s="21" t="s">
        <v>95</v>
      </c>
      <c r="B47" s="22" t="s">
        <v>96</v>
      </c>
      <c r="C47" s="71"/>
      <c r="D47" s="23">
        <v>320</v>
      </c>
      <c r="E47" s="24"/>
      <c r="F47" s="25">
        <v>20</v>
      </c>
      <c r="G47" s="25">
        <v>20</v>
      </c>
      <c r="H47" s="27">
        <v>189.91</v>
      </c>
      <c r="I47" s="28"/>
      <c r="J47" s="26">
        <f t="shared" si="5"/>
        <v>189.91</v>
      </c>
      <c r="K47" s="28" t="s">
        <v>32</v>
      </c>
      <c r="L47" s="26">
        <f t="shared" si="6"/>
      </c>
      <c r="M47" s="29">
        <v>0.1025</v>
      </c>
      <c r="N47" s="29">
        <v>0.000195</v>
      </c>
      <c r="O47" s="61">
        <f t="shared" si="7"/>
      </c>
      <c r="P47" s="61">
        <f t="shared" si="8"/>
      </c>
      <c r="Q47" s="25">
        <v>1</v>
      </c>
      <c r="R47" s="30" t="s">
        <v>40</v>
      </c>
      <c r="S47" s="31"/>
      <c r="T47" s="64">
        <f t="shared" si="9"/>
        <v>0</v>
      </c>
    </row>
    <row r="48" spans="1:20" s="8" customFormat="1" ht="11.25" customHeight="1" outlineLevel="4">
      <c r="A48" s="21" t="s">
        <v>97</v>
      </c>
      <c r="B48" s="22" t="s">
        <v>98</v>
      </c>
      <c r="C48" s="71"/>
      <c r="D48" s="23">
        <v>180</v>
      </c>
      <c r="E48" s="24"/>
      <c r="F48" s="25">
        <v>20</v>
      </c>
      <c r="G48" s="25">
        <v>20</v>
      </c>
      <c r="H48" s="27">
        <v>189.91</v>
      </c>
      <c r="I48" s="28"/>
      <c r="J48" s="26">
        <f t="shared" si="5"/>
        <v>189.91</v>
      </c>
      <c r="K48" s="28" t="s">
        <v>32</v>
      </c>
      <c r="L48" s="26">
        <f t="shared" si="6"/>
      </c>
      <c r="M48" s="29">
        <v>0.106</v>
      </c>
      <c r="N48" s="29">
        <v>0.000215</v>
      </c>
      <c r="O48" s="61">
        <f t="shared" si="7"/>
      </c>
      <c r="P48" s="61">
        <f t="shared" si="8"/>
      </c>
      <c r="Q48" s="25">
        <v>1</v>
      </c>
      <c r="R48" s="30" t="s">
        <v>40</v>
      </c>
      <c r="S48" s="31"/>
      <c r="T48" s="64">
        <f t="shared" si="9"/>
        <v>0</v>
      </c>
    </row>
    <row r="49" spans="1:20" s="8" customFormat="1" ht="12" customHeight="1" outlineLevel="3">
      <c r="A49" s="32"/>
      <c r="B49" s="32" t="s">
        <v>99</v>
      </c>
      <c r="C49" s="72"/>
      <c r="D49" s="32"/>
      <c r="E49" s="32"/>
      <c r="F49" s="32"/>
      <c r="G49" s="32"/>
      <c r="H49" s="33"/>
      <c r="I49" s="33"/>
      <c r="J49" s="56">
        <f t="shared" si="5"/>
      </c>
      <c r="K49" s="33"/>
      <c r="L49" s="56">
        <f t="shared" si="6"/>
      </c>
      <c r="M49" s="33"/>
      <c r="N49" s="33"/>
      <c r="O49" s="62">
        <f t="shared" si="7"/>
      </c>
      <c r="P49" s="62">
        <f t="shared" si="8"/>
      </c>
      <c r="Q49" s="32"/>
      <c r="R49" s="34"/>
      <c r="S49" s="35"/>
      <c r="T49" s="64">
        <f t="shared" si="9"/>
        <v>0</v>
      </c>
    </row>
    <row r="50" spans="1:20" s="8" customFormat="1" ht="11.25" customHeight="1" outlineLevel="4">
      <c r="A50" s="21" t="s">
        <v>100</v>
      </c>
      <c r="B50" s="22" t="s">
        <v>101</v>
      </c>
      <c r="C50" s="71"/>
      <c r="D50" s="37">
        <v>2250</v>
      </c>
      <c r="E50" s="24"/>
      <c r="F50" s="25">
        <v>50</v>
      </c>
      <c r="G50" s="25">
        <v>50</v>
      </c>
      <c r="H50" s="27">
        <v>78.22</v>
      </c>
      <c r="I50" s="28"/>
      <c r="J50" s="26">
        <f t="shared" si="5"/>
        <v>78.22</v>
      </c>
      <c r="K50" s="28" t="s">
        <v>32</v>
      </c>
      <c r="L50" s="26">
        <f t="shared" si="6"/>
      </c>
      <c r="M50" s="29">
        <v>0.04648</v>
      </c>
      <c r="N50" s="29">
        <v>9.5E-05</v>
      </c>
      <c r="O50" s="61">
        <f t="shared" si="7"/>
      </c>
      <c r="P50" s="61">
        <f t="shared" si="8"/>
      </c>
      <c r="Q50" s="25">
        <v>1</v>
      </c>
      <c r="R50" s="30" t="s">
        <v>40</v>
      </c>
      <c r="S50" s="31"/>
      <c r="T50" s="64">
        <f t="shared" si="9"/>
        <v>0</v>
      </c>
    </row>
    <row r="51" spans="1:20" s="8" customFormat="1" ht="11.25" customHeight="1" outlineLevel="4">
      <c r="A51" s="21" t="s">
        <v>102</v>
      </c>
      <c r="B51" s="22" t="s">
        <v>103</v>
      </c>
      <c r="C51" s="71"/>
      <c r="D51" s="37">
        <v>1850</v>
      </c>
      <c r="E51" s="24"/>
      <c r="F51" s="25">
        <v>50</v>
      </c>
      <c r="G51" s="25">
        <v>50</v>
      </c>
      <c r="H51" s="27">
        <v>78.22</v>
      </c>
      <c r="I51" s="28"/>
      <c r="J51" s="26">
        <f t="shared" si="5"/>
        <v>78.22</v>
      </c>
      <c r="K51" s="28" t="s">
        <v>32</v>
      </c>
      <c r="L51" s="26">
        <f t="shared" si="6"/>
      </c>
      <c r="M51" s="29">
        <v>0.04542</v>
      </c>
      <c r="N51" s="29">
        <v>9.4E-05</v>
      </c>
      <c r="O51" s="61">
        <f t="shared" si="7"/>
      </c>
      <c r="P51" s="61">
        <f t="shared" si="8"/>
      </c>
      <c r="Q51" s="25">
        <v>1</v>
      </c>
      <c r="R51" s="30" t="s">
        <v>40</v>
      </c>
      <c r="S51" s="31"/>
      <c r="T51" s="64">
        <f t="shared" si="9"/>
        <v>0</v>
      </c>
    </row>
    <row r="52" spans="1:20" s="8" customFormat="1" ht="11.25" customHeight="1" outlineLevel="4">
      <c r="A52" s="21" t="s">
        <v>104</v>
      </c>
      <c r="B52" s="22" t="s">
        <v>105</v>
      </c>
      <c r="C52" s="71"/>
      <c r="D52" s="23">
        <v>550</v>
      </c>
      <c r="E52" s="24"/>
      <c r="F52" s="25">
        <v>50</v>
      </c>
      <c r="G52" s="25">
        <v>50</v>
      </c>
      <c r="H52" s="27">
        <v>78.22</v>
      </c>
      <c r="I52" s="28"/>
      <c r="J52" s="26">
        <f t="shared" si="5"/>
        <v>78.22</v>
      </c>
      <c r="K52" s="28" t="s">
        <v>32</v>
      </c>
      <c r="L52" s="26">
        <f t="shared" si="6"/>
      </c>
      <c r="M52" s="29">
        <v>0.04594</v>
      </c>
      <c r="N52" s="29">
        <v>9.2E-05</v>
      </c>
      <c r="O52" s="61">
        <f t="shared" si="7"/>
      </c>
      <c r="P52" s="61">
        <f t="shared" si="8"/>
      </c>
      <c r="Q52" s="25">
        <v>1</v>
      </c>
      <c r="R52" s="30" t="s">
        <v>40</v>
      </c>
      <c r="S52" s="31"/>
      <c r="T52" s="64">
        <f t="shared" si="9"/>
        <v>0</v>
      </c>
    </row>
    <row r="53" spans="1:20" s="8" customFormat="1" ht="11.25" customHeight="1" outlineLevel="4">
      <c r="A53" s="21" t="s">
        <v>106</v>
      </c>
      <c r="B53" s="22" t="s">
        <v>107</v>
      </c>
      <c r="C53" s="71"/>
      <c r="D53" s="23">
        <v>550</v>
      </c>
      <c r="E53" s="24"/>
      <c r="F53" s="25">
        <v>50</v>
      </c>
      <c r="G53" s="25">
        <v>50</v>
      </c>
      <c r="H53" s="27">
        <v>121.74</v>
      </c>
      <c r="I53" s="28"/>
      <c r="J53" s="26">
        <f t="shared" si="5"/>
        <v>121.74</v>
      </c>
      <c r="K53" s="28" t="s">
        <v>32</v>
      </c>
      <c r="L53" s="26">
        <f t="shared" si="6"/>
      </c>
      <c r="M53" s="29">
        <v>0.07006</v>
      </c>
      <c r="N53" s="29">
        <v>0.000105</v>
      </c>
      <c r="O53" s="61">
        <f t="shared" si="7"/>
      </c>
      <c r="P53" s="61">
        <f t="shared" si="8"/>
      </c>
      <c r="Q53" s="25">
        <v>1</v>
      </c>
      <c r="R53" s="30" t="s">
        <v>40</v>
      </c>
      <c r="S53" s="31"/>
      <c r="T53" s="64">
        <f t="shared" si="9"/>
        <v>0</v>
      </c>
    </row>
    <row r="54" spans="1:20" s="8" customFormat="1" ht="11.25" customHeight="1" outlineLevel="4">
      <c r="A54" s="21" t="s">
        <v>108</v>
      </c>
      <c r="B54" s="22" t="s">
        <v>109</v>
      </c>
      <c r="C54" s="71"/>
      <c r="D54" s="37">
        <v>1100</v>
      </c>
      <c r="E54" s="24"/>
      <c r="F54" s="25">
        <v>50</v>
      </c>
      <c r="G54" s="25">
        <v>50</v>
      </c>
      <c r="H54" s="27">
        <v>121.74</v>
      </c>
      <c r="I54" s="28"/>
      <c r="J54" s="26">
        <f t="shared" si="5"/>
        <v>121.74</v>
      </c>
      <c r="K54" s="28" t="s">
        <v>32</v>
      </c>
      <c r="L54" s="26">
        <f t="shared" si="6"/>
      </c>
      <c r="M54" s="29">
        <v>0.07046</v>
      </c>
      <c r="N54" s="29">
        <v>0.000132</v>
      </c>
      <c r="O54" s="61">
        <f t="shared" si="7"/>
      </c>
      <c r="P54" s="61">
        <f t="shared" si="8"/>
      </c>
      <c r="Q54" s="25">
        <v>1</v>
      </c>
      <c r="R54" s="30" t="s">
        <v>40</v>
      </c>
      <c r="S54" s="31"/>
      <c r="T54" s="64">
        <f t="shared" si="9"/>
        <v>0</v>
      </c>
    </row>
    <row r="55" spans="1:20" s="8" customFormat="1" ht="11.25" customHeight="1" outlineLevel="4">
      <c r="A55" s="21" t="s">
        <v>110</v>
      </c>
      <c r="B55" s="22" t="s">
        <v>111</v>
      </c>
      <c r="C55" s="71"/>
      <c r="D55" s="37">
        <v>1250</v>
      </c>
      <c r="E55" s="24"/>
      <c r="F55" s="25">
        <v>50</v>
      </c>
      <c r="G55" s="25">
        <v>50</v>
      </c>
      <c r="H55" s="27">
        <v>117.23</v>
      </c>
      <c r="I55" s="28"/>
      <c r="J55" s="26">
        <f t="shared" si="5"/>
        <v>117.23</v>
      </c>
      <c r="K55" s="28" t="s">
        <v>32</v>
      </c>
      <c r="L55" s="26">
        <f t="shared" si="6"/>
      </c>
      <c r="M55" s="29">
        <v>0.06924</v>
      </c>
      <c r="N55" s="29">
        <v>0.000129</v>
      </c>
      <c r="O55" s="61">
        <f t="shared" si="7"/>
      </c>
      <c r="P55" s="61">
        <f t="shared" si="8"/>
      </c>
      <c r="Q55" s="25">
        <v>1</v>
      </c>
      <c r="R55" s="30" t="s">
        <v>40</v>
      </c>
      <c r="S55" s="31"/>
      <c r="T55" s="64">
        <f t="shared" si="9"/>
        <v>0</v>
      </c>
    </row>
    <row r="56" spans="1:20" s="8" customFormat="1" ht="11.25" customHeight="1" outlineLevel="4">
      <c r="A56" s="21" t="s">
        <v>112</v>
      </c>
      <c r="B56" s="22" t="s">
        <v>113</v>
      </c>
      <c r="C56" s="71"/>
      <c r="D56" s="23">
        <v>650</v>
      </c>
      <c r="E56" s="24"/>
      <c r="F56" s="25">
        <v>50</v>
      </c>
      <c r="G56" s="25">
        <v>50</v>
      </c>
      <c r="H56" s="27">
        <v>117.23</v>
      </c>
      <c r="I56" s="28"/>
      <c r="J56" s="26">
        <f t="shared" si="5"/>
        <v>117.23</v>
      </c>
      <c r="K56" s="28" t="s">
        <v>32</v>
      </c>
      <c r="L56" s="26">
        <f t="shared" si="6"/>
      </c>
      <c r="M56" s="29">
        <v>0.06776</v>
      </c>
      <c r="N56" s="29">
        <v>0.000119</v>
      </c>
      <c r="O56" s="61">
        <f t="shared" si="7"/>
      </c>
      <c r="P56" s="61">
        <f t="shared" si="8"/>
      </c>
      <c r="Q56" s="25">
        <v>1</v>
      </c>
      <c r="R56" s="30" t="s">
        <v>40</v>
      </c>
      <c r="S56" s="31"/>
      <c r="T56" s="64">
        <f t="shared" si="9"/>
        <v>0</v>
      </c>
    </row>
    <row r="57" spans="1:20" s="8" customFormat="1" ht="11.25" customHeight="1" outlineLevel="4">
      <c r="A57" s="21" t="s">
        <v>114</v>
      </c>
      <c r="B57" s="22" t="s">
        <v>115</v>
      </c>
      <c r="C57" s="71"/>
      <c r="D57" s="23">
        <v>300</v>
      </c>
      <c r="E57" s="24"/>
      <c r="F57" s="25">
        <v>50</v>
      </c>
      <c r="G57" s="25">
        <v>50</v>
      </c>
      <c r="H57" s="27">
        <v>182.61</v>
      </c>
      <c r="I57" s="28"/>
      <c r="J57" s="26">
        <f t="shared" si="5"/>
        <v>182.61</v>
      </c>
      <c r="K57" s="28" t="s">
        <v>32</v>
      </c>
      <c r="L57" s="26">
        <f t="shared" si="6"/>
      </c>
      <c r="M57" s="29">
        <v>0.10628</v>
      </c>
      <c r="N57" s="29">
        <v>0.000152</v>
      </c>
      <c r="O57" s="61">
        <f t="shared" si="7"/>
      </c>
      <c r="P57" s="61">
        <f t="shared" si="8"/>
      </c>
      <c r="Q57" s="25">
        <v>1</v>
      </c>
      <c r="R57" s="30" t="s">
        <v>40</v>
      </c>
      <c r="S57" s="31"/>
      <c r="T57" s="64">
        <f t="shared" si="9"/>
        <v>0</v>
      </c>
    </row>
    <row r="58" spans="1:20" s="8" customFormat="1" ht="11.25" customHeight="1" outlineLevel="4">
      <c r="A58" s="21" t="s">
        <v>116</v>
      </c>
      <c r="B58" s="22" t="s">
        <v>117</v>
      </c>
      <c r="C58" s="71"/>
      <c r="D58" s="23">
        <v>50</v>
      </c>
      <c r="E58" s="24"/>
      <c r="F58" s="25">
        <v>50</v>
      </c>
      <c r="G58" s="25">
        <v>50</v>
      </c>
      <c r="H58" s="27">
        <v>182.61</v>
      </c>
      <c r="I58" s="28"/>
      <c r="J58" s="26">
        <f t="shared" si="5"/>
        <v>182.61</v>
      </c>
      <c r="K58" s="28" t="s">
        <v>32</v>
      </c>
      <c r="L58" s="26">
        <f t="shared" si="6"/>
      </c>
      <c r="M58" s="29">
        <v>0.10358</v>
      </c>
      <c r="N58" s="29">
        <v>0.000177</v>
      </c>
      <c r="O58" s="61">
        <f t="shared" si="7"/>
      </c>
      <c r="P58" s="61">
        <f t="shared" si="8"/>
      </c>
      <c r="Q58" s="25">
        <v>1</v>
      </c>
      <c r="R58" s="30" t="s">
        <v>40</v>
      </c>
      <c r="S58" s="31"/>
      <c r="T58" s="64">
        <f t="shared" si="9"/>
        <v>0</v>
      </c>
    </row>
    <row r="59" spans="1:20" s="8" customFormat="1" ht="12" customHeight="1">
      <c r="A59" s="9"/>
      <c r="B59" s="9" t="s">
        <v>118</v>
      </c>
      <c r="C59" s="68"/>
      <c r="D59" s="9"/>
      <c r="E59" s="9"/>
      <c r="F59" s="9"/>
      <c r="G59" s="9"/>
      <c r="H59" s="10"/>
      <c r="I59" s="10"/>
      <c r="J59" s="53">
        <f t="shared" si="5"/>
      </c>
      <c r="K59" s="10"/>
      <c r="L59" s="53">
        <f t="shared" si="6"/>
      </c>
      <c r="M59" s="10"/>
      <c r="N59" s="10"/>
      <c r="O59" s="58">
        <f t="shared" si="7"/>
      </c>
      <c r="P59" s="58">
        <f t="shared" si="8"/>
      </c>
      <c r="Q59" s="9"/>
      <c r="R59" s="11"/>
      <c r="S59" s="12"/>
      <c r="T59" s="64">
        <f t="shared" si="9"/>
        <v>0</v>
      </c>
    </row>
    <row r="60" spans="1:20" s="8" customFormat="1" ht="12" customHeight="1" outlineLevel="1">
      <c r="A60" s="13"/>
      <c r="B60" s="13" t="s">
        <v>28</v>
      </c>
      <c r="C60" s="69"/>
      <c r="D60" s="13"/>
      <c r="E60" s="13"/>
      <c r="F60" s="13"/>
      <c r="G60" s="13"/>
      <c r="H60" s="14"/>
      <c r="I60" s="14"/>
      <c r="J60" s="54">
        <f t="shared" si="5"/>
      </c>
      <c r="K60" s="14"/>
      <c r="L60" s="54">
        <f t="shared" si="6"/>
      </c>
      <c r="M60" s="14"/>
      <c r="N60" s="14"/>
      <c r="O60" s="59">
        <f t="shared" si="7"/>
      </c>
      <c r="P60" s="59">
        <f t="shared" si="8"/>
      </c>
      <c r="Q60" s="13"/>
      <c r="R60" s="15"/>
      <c r="S60" s="16"/>
      <c r="T60" s="64">
        <f t="shared" si="9"/>
        <v>0</v>
      </c>
    </row>
    <row r="61" spans="1:20" s="8" customFormat="1" ht="12" customHeight="1" outlineLevel="2">
      <c r="A61" s="17"/>
      <c r="B61" s="17" t="s">
        <v>119</v>
      </c>
      <c r="C61" s="70"/>
      <c r="D61" s="17"/>
      <c r="E61" s="17"/>
      <c r="F61" s="17"/>
      <c r="G61" s="17"/>
      <c r="H61" s="18"/>
      <c r="I61" s="18"/>
      <c r="J61" s="55">
        <f t="shared" si="5"/>
      </c>
      <c r="K61" s="18"/>
      <c r="L61" s="55">
        <f t="shared" si="6"/>
      </c>
      <c r="M61" s="18"/>
      <c r="N61" s="18"/>
      <c r="O61" s="60">
        <f t="shared" si="7"/>
      </c>
      <c r="P61" s="60">
        <f t="shared" si="8"/>
      </c>
      <c r="Q61" s="17"/>
      <c r="R61" s="19"/>
      <c r="S61" s="20"/>
      <c r="T61" s="64">
        <f t="shared" si="9"/>
        <v>0</v>
      </c>
    </row>
    <row r="62" spans="1:20" s="8" customFormat="1" ht="11.25" customHeight="1" outlineLevel="3">
      <c r="A62" s="21" t="s">
        <v>120</v>
      </c>
      <c r="B62" s="22" t="s">
        <v>121</v>
      </c>
      <c r="C62" s="71"/>
      <c r="D62" s="23">
        <v>35</v>
      </c>
      <c r="E62" s="24"/>
      <c r="F62" s="25">
        <v>1</v>
      </c>
      <c r="G62" s="25">
        <v>24</v>
      </c>
      <c r="H62" s="27">
        <v>290.59</v>
      </c>
      <c r="I62" s="27">
        <v>-5</v>
      </c>
      <c r="J62" s="26">
        <f t="shared" si="5"/>
        <v>290.59</v>
      </c>
      <c r="K62" s="28" t="s">
        <v>32</v>
      </c>
      <c r="L62" s="26">
        <f t="shared" si="6"/>
      </c>
      <c r="M62" s="29">
        <v>0.575</v>
      </c>
      <c r="N62" s="29">
        <v>0.002071</v>
      </c>
      <c r="O62" s="61">
        <f t="shared" si="7"/>
      </c>
      <c r="P62" s="61">
        <f t="shared" si="8"/>
      </c>
      <c r="Q62" s="25">
        <v>1</v>
      </c>
      <c r="R62" s="30" t="s">
        <v>122</v>
      </c>
      <c r="S62" s="31"/>
      <c r="T62" s="64">
        <f t="shared" si="9"/>
        <v>0</v>
      </c>
    </row>
    <row r="63" spans="1:20" s="8" customFormat="1" ht="11.25" customHeight="1" outlineLevel="3">
      <c r="A63" s="21" t="s">
        <v>123</v>
      </c>
      <c r="B63" s="22" t="s">
        <v>124</v>
      </c>
      <c r="C63" s="71"/>
      <c r="D63" s="23">
        <v>8</v>
      </c>
      <c r="E63" s="24"/>
      <c r="F63" s="25">
        <v>1</v>
      </c>
      <c r="G63" s="25">
        <v>12</v>
      </c>
      <c r="H63" s="27">
        <v>628.88</v>
      </c>
      <c r="I63" s="27">
        <v>-5</v>
      </c>
      <c r="J63" s="26">
        <f t="shared" si="5"/>
        <v>628.88</v>
      </c>
      <c r="K63" s="28" t="s">
        <v>32</v>
      </c>
      <c r="L63" s="26">
        <f t="shared" si="6"/>
      </c>
      <c r="M63" s="29">
        <v>0.080917</v>
      </c>
      <c r="N63" s="29">
        <v>0.000177</v>
      </c>
      <c r="O63" s="61">
        <f t="shared" si="7"/>
      </c>
      <c r="P63" s="61">
        <f t="shared" si="8"/>
      </c>
      <c r="Q63" s="25">
        <v>1</v>
      </c>
      <c r="R63" s="30" t="s">
        <v>125</v>
      </c>
      <c r="S63" s="31"/>
      <c r="T63" s="64">
        <f t="shared" si="9"/>
        <v>0</v>
      </c>
    </row>
    <row r="64" spans="10:20" ht="14.25" customHeight="1">
      <c r="J64" s="57">
        <f t="shared" si="5"/>
      </c>
      <c r="L64" s="57">
        <f t="shared" si="6"/>
      </c>
      <c r="O64" s="63">
        <f t="shared" si="7"/>
      </c>
      <c r="P64" s="63">
        <f t="shared" si="8"/>
      </c>
      <c r="T64" s="63">
        <f t="shared" si="9"/>
        <v>0</v>
      </c>
    </row>
    <row r="65" spans="10:20" ht="0.75" customHeight="1">
      <c r="J65" s="57">
        <f t="shared" si="5"/>
      </c>
      <c r="L65" s="57">
        <f t="shared" si="6"/>
      </c>
      <c r="O65" s="63">
        <f t="shared" si="7"/>
      </c>
      <c r="P65" s="63">
        <f t="shared" si="8"/>
      </c>
      <c r="T65" s="63">
        <f t="shared" si="9"/>
        <v>0</v>
      </c>
    </row>
    <row r="66" ht="12.75" customHeight="1">
      <c r="A66" s="38" t="s">
        <v>126</v>
      </c>
    </row>
    <row r="67" spans="1:7" ht="12.75" customHeight="1">
      <c r="A67" s="39" t="s">
        <v>127</v>
      </c>
      <c r="B67" s="40" t="s">
        <v>128</v>
      </c>
      <c r="C67" s="73"/>
      <c r="D67" s="41"/>
      <c r="E67" s="41"/>
      <c r="F67" s="41"/>
      <c r="G67" s="42"/>
    </row>
    <row r="68" spans="1:7" ht="12.75" customHeight="1">
      <c r="A68" s="43" t="s">
        <v>127</v>
      </c>
      <c r="B68" s="44" t="s">
        <v>129</v>
      </c>
      <c r="C68" s="73"/>
      <c r="D68" s="41"/>
      <c r="E68" s="41"/>
      <c r="F68" s="41"/>
      <c r="G68" s="42"/>
    </row>
    <row r="69" spans="1:7" ht="12.75" customHeight="1">
      <c r="A69" s="43" t="s">
        <v>127</v>
      </c>
      <c r="B69" s="45" t="s">
        <v>130</v>
      </c>
      <c r="C69" s="73"/>
      <c r="D69" s="41"/>
      <c r="E69" s="41"/>
      <c r="F69" s="41"/>
      <c r="G69" s="42"/>
    </row>
    <row r="70" spans="1:7" ht="12.75" customHeight="1">
      <c r="A70" s="46" t="s">
        <v>127</v>
      </c>
      <c r="B70" s="47" t="s">
        <v>131</v>
      </c>
      <c r="C70" s="73"/>
      <c r="D70" s="41"/>
      <c r="E70" s="41"/>
      <c r="F70" s="41"/>
      <c r="G70" s="42"/>
    </row>
    <row r="71" spans="1:7" ht="12.75" customHeight="1">
      <c r="A71" s="46" t="s">
        <v>127</v>
      </c>
      <c r="B71" s="48" t="s">
        <v>132</v>
      </c>
      <c r="C71" s="74"/>
      <c r="D71" s="41"/>
      <c r="E71" s="41"/>
      <c r="F71" s="41"/>
      <c r="G71" s="42"/>
    </row>
    <row r="72" spans="1:7" ht="12.75" customHeight="1">
      <c r="A72" s="49" t="s">
        <v>127</v>
      </c>
      <c r="B72" s="50" t="s">
        <v>133</v>
      </c>
      <c r="C72" s="73"/>
      <c r="D72" s="41"/>
      <c r="E72" s="41"/>
      <c r="F72" s="41"/>
      <c r="G72" s="42"/>
    </row>
    <row r="73" spans="1:7" ht="12.75" customHeight="1">
      <c r="A73" s="51" t="s">
        <v>127</v>
      </c>
      <c r="B73" s="50" t="s">
        <v>134</v>
      </c>
      <c r="C73" s="73"/>
      <c r="D73" s="41"/>
      <c r="E73" s="41"/>
      <c r="F73" s="41"/>
      <c r="G73" s="42"/>
    </row>
    <row r="74" spans="1:7" ht="12.75" customHeight="1">
      <c r="A74" s="43" t="s">
        <v>127</v>
      </c>
      <c r="B74" s="52" t="s">
        <v>135</v>
      </c>
      <c r="C74" s="73"/>
      <c r="D74" s="41"/>
      <c r="E74" s="41"/>
      <c r="F74" s="41"/>
      <c r="G74" s="42"/>
    </row>
    <row r="75" ht="14.25" customHeight="1"/>
  </sheetData>
  <sheetProtection/>
  <autoFilter ref="A6:R65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Коверзнев Владимир</cp:lastModifiedBy>
  <cp:lastPrinted>2024-04-20T02:31:56Z</cp:lastPrinted>
  <dcterms:created xsi:type="dcterms:W3CDTF">2024-04-20T02:31:56Z</dcterms:created>
  <dcterms:modified xsi:type="dcterms:W3CDTF">2024-04-20T02:32:12Z</dcterms:modified>
  <cp:category/>
  <cp:version/>
  <cp:contentType/>
  <cp:contentStatus/>
  <cp:revision>1</cp:revision>
</cp:coreProperties>
</file>